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665" windowWidth="8025" windowHeight="3750" tabRatio="750" activeTab="2"/>
  </bookViews>
  <sheets>
    <sheet name="奖金规范表" sheetId="1" r:id="rId1"/>
    <sheet name="奖金评定表" sheetId="2" r:id="rId2"/>
    <sheet name="员工奖金查询表" sheetId="3" r:id="rId3"/>
  </sheets>
  <definedNames/>
  <calcPr fullCalcOnLoad="1"/>
</workbook>
</file>

<file path=xl/comments3.xml><?xml version="1.0" encoding="utf-8"?>
<comments xmlns="http://schemas.openxmlformats.org/spreadsheetml/2006/main">
  <authors>
    <author>qiao</author>
  </authors>
  <commentList>
    <comment ref="D11" authorId="0">
      <text>
        <r>
          <rPr>
            <sz val="9"/>
            <rFont val="宋体"/>
            <family val="0"/>
          </rPr>
          <t xml:space="preserve">只有累计业绩达到100000才能够获得累计业绩奖金
</t>
        </r>
      </text>
    </comment>
  </commentList>
</comments>
</file>

<file path=xl/sharedStrings.xml><?xml version="1.0" encoding="utf-8"?>
<sst xmlns="http://schemas.openxmlformats.org/spreadsheetml/2006/main" count="53" uniqueCount="52">
  <si>
    <t>销售额</t>
  </si>
  <si>
    <t>奖金比例</t>
  </si>
  <si>
    <t>0～5000</t>
  </si>
  <si>
    <t>5000～10000</t>
  </si>
  <si>
    <t>20000～50000</t>
  </si>
  <si>
    <t>50000以上</t>
  </si>
  <si>
    <t>奖金评定表</t>
  </si>
  <si>
    <t>本月销售额</t>
  </si>
  <si>
    <t>基本业绩奖金</t>
  </si>
  <si>
    <t>奖金查询表</t>
  </si>
  <si>
    <t>OR</t>
  </si>
  <si>
    <t>奖金规范表</t>
  </si>
  <si>
    <t>10000～20000</t>
  </si>
  <si>
    <t>参考销售额</t>
  </si>
  <si>
    <t>编号</t>
  </si>
  <si>
    <t>姓名</t>
  </si>
  <si>
    <t>本月销售额</t>
  </si>
  <si>
    <t>奖金比例</t>
  </si>
  <si>
    <t>基本业绩奖金</t>
  </si>
  <si>
    <t>上月累计销售额</t>
  </si>
  <si>
    <t>本月累计销售额</t>
  </si>
  <si>
    <t>累计销售奖金</t>
  </si>
  <si>
    <t>总奖金</t>
  </si>
  <si>
    <t>江雨薇</t>
  </si>
  <si>
    <t>郝思嘉</t>
  </si>
  <si>
    <t>林晓彤</t>
  </si>
  <si>
    <t>曾云儿</t>
  </si>
  <si>
    <t>邱月清</t>
  </si>
  <si>
    <t>沈沉</t>
  </si>
  <si>
    <t>蔡小蓓</t>
  </si>
  <si>
    <t>尹南</t>
  </si>
  <si>
    <t>陈小旭</t>
  </si>
  <si>
    <t>薛婧</t>
  </si>
  <si>
    <t>乔小麦</t>
  </si>
  <si>
    <t>赵小若</t>
  </si>
  <si>
    <t xml:space="preserve"> 章韦      </t>
  </si>
  <si>
    <t>杨清清</t>
  </si>
  <si>
    <t>陈露</t>
  </si>
  <si>
    <t>梁辉</t>
  </si>
  <si>
    <t>上月累计销售额</t>
  </si>
  <si>
    <t>本月累计销售额</t>
  </si>
  <si>
    <t>累计销售奖金</t>
  </si>
  <si>
    <t>总奖金</t>
  </si>
  <si>
    <t>2月份销售额</t>
  </si>
  <si>
    <t>3月份销售额</t>
  </si>
  <si>
    <t>4月份销售额</t>
  </si>
  <si>
    <t>5月份销售额</t>
  </si>
  <si>
    <t>6月份销售额</t>
  </si>
  <si>
    <t>1月份销售额</t>
  </si>
  <si>
    <t>陈露每月的销售额</t>
  </si>
  <si>
    <t>请输入员工编号</t>
  </si>
  <si>
    <t>请输入员工姓名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</si>
</sst>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20"/>
      <color indexed="19"/>
      <name val="黑体"/>
      <family val="0"/>
    </font>
    <font>
      <sz val="24"/>
      <name val="华文楷体"/>
      <family val="0"/>
    </font>
    <font>
      <sz val="18"/>
      <name val="华文楷体"/>
      <family val="0"/>
    </font>
    <font>
      <sz val="12"/>
      <color indexed="42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ck">
        <color indexed="55"/>
      </left>
      <right style="hair">
        <color indexed="55"/>
      </right>
      <top style="hair">
        <color indexed="55"/>
      </top>
      <bottom style="thick">
        <color indexed="55"/>
      </bottom>
    </border>
    <border>
      <left style="thick">
        <color indexed="55"/>
      </left>
      <right style="hair">
        <color indexed="55"/>
      </right>
      <top style="thick">
        <color indexed="55"/>
      </top>
      <bottom style="hair">
        <color indexed="55"/>
      </bottom>
    </border>
    <border>
      <left style="thick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ck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n">
        <color indexed="50"/>
      </right>
      <top style="thin">
        <color indexed="50"/>
      </top>
      <bottom style="thick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 style="thin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ck">
        <color indexed="50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ck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ck">
        <color indexed="55"/>
      </bottom>
    </border>
    <border>
      <left style="hair">
        <color indexed="55"/>
      </left>
      <right style="thick">
        <color indexed="55"/>
      </right>
      <top style="hair">
        <color indexed="55"/>
      </top>
      <bottom style="thick">
        <color indexed="55"/>
      </bottom>
    </border>
    <border>
      <left style="thick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ck">
        <color indexed="50"/>
      </left>
      <right style="hair">
        <color indexed="50"/>
      </right>
      <top style="hair">
        <color indexed="50"/>
      </top>
      <bottom style="thick">
        <color indexed="50"/>
      </bottom>
    </border>
    <border>
      <left style="thick">
        <color indexed="50"/>
      </left>
      <right style="hair">
        <color indexed="50"/>
      </right>
      <top>
        <color indexed="63"/>
      </top>
      <bottom style="hair">
        <color indexed="50"/>
      </bottom>
    </border>
    <border>
      <left style="hair">
        <color indexed="50"/>
      </left>
      <right style="thick">
        <color indexed="50"/>
      </right>
      <top>
        <color indexed="63"/>
      </top>
      <bottom style="hair">
        <color indexed="50"/>
      </bottom>
    </border>
    <border>
      <left style="hair">
        <color indexed="50"/>
      </left>
      <right style="thick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thick">
        <color indexed="50"/>
      </right>
      <top style="hair">
        <color indexed="50"/>
      </top>
      <bottom style="thick">
        <color indexed="50"/>
      </bottom>
    </border>
    <border>
      <left style="thick">
        <color indexed="50"/>
      </left>
      <right style="thin">
        <color indexed="50"/>
      </right>
      <top style="thick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ck">
        <color indexed="50"/>
      </top>
      <bottom style="thin">
        <color indexed="50"/>
      </bottom>
    </border>
    <border>
      <left style="thin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>
        <color indexed="63"/>
      </right>
      <top style="thick">
        <color indexed="50"/>
      </top>
      <bottom style="hair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hair">
        <color indexed="50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ck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hair">
        <color indexed="55"/>
      </bottom>
    </border>
    <border>
      <left style="thick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thick">
        <color indexed="55"/>
      </left>
      <right style="hair">
        <color indexed="55"/>
      </right>
      <top>
        <color indexed="63"/>
      </top>
      <bottom style="hair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5" fontId="0" fillId="0" borderId="5" xfId="0" applyNumberFormat="1" applyFont="1" applyBorder="1" applyAlignment="1">
      <alignment horizontal="center" vertical="center"/>
    </xf>
    <xf numFmtId="5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5" fontId="0" fillId="0" borderId="10" xfId="0" applyNumberFormat="1" applyFont="1" applyBorder="1" applyAlignment="1">
      <alignment horizontal="center" vertical="center"/>
    </xf>
    <xf numFmtId="5" fontId="0" fillId="0" borderId="11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5" fontId="0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5" fontId="0" fillId="2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0"/>
            <c:dispRSqr val="0"/>
          </c:trendline>
          <c:cat>
            <c:strRef>
              <c:f>'奖金评定表'!$F$24:$F$29</c:f>
              <c:strCache/>
            </c:strRef>
          </c:cat>
          <c:val>
            <c:numRef>
              <c:f>'奖金评定表'!$G$24:$G$29</c:f>
              <c:numCache/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31</xdr:row>
      <xdr:rowOff>133350</xdr:rowOff>
    </xdr:from>
    <xdr:to>
      <xdr:col>7</xdr:col>
      <xdr:colOff>209550</xdr:colOff>
      <xdr:row>45</xdr:row>
      <xdr:rowOff>152400</xdr:rowOff>
    </xdr:to>
    <xdr:graphicFrame>
      <xdr:nvGraphicFramePr>
        <xdr:cNvPr id="1" name="Chart 5"/>
        <xdr:cNvGraphicFramePr/>
      </xdr:nvGraphicFramePr>
      <xdr:xfrm>
        <a:off x="1647825" y="5791200"/>
        <a:ext cx="46291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</xdr:col>
      <xdr:colOff>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685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K21" sqref="K21"/>
    </sheetView>
  </sheetViews>
  <sheetFormatPr defaultColWidth="9.00390625" defaultRowHeight="14.25"/>
  <cols>
    <col min="1" max="1" width="9.625" style="0" bestFit="1" customWidth="1"/>
    <col min="2" max="2" width="7.50390625" style="0" bestFit="1" customWidth="1"/>
    <col min="3" max="3" width="11.125" style="0" bestFit="1" customWidth="1"/>
    <col min="4" max="5" width="12.125" style="0" bestFit="1" customWidth="1"/>
    <col min="6" max="6" width="9.125" style="0" bestFit="1" customWidth="1"/>
  </cols>
  <sheetData>
    <row r="1" spans="1:6" ht="14.25">
      <c r="A1" s="39" t="s">
        <v>11</v>
      </c>
      <c r="B1" s="39"/>
      <c r="C1" s="39"/>
      <c r="D1" s="39"/>
      <c r="E1" s="39"/>
      <c r="F1" s="39"/>
    </row>
    <row r="2" spans="1:6" ht="23.25" customHeight="1">
      <c r="A2" s="39"/>
      <c r="B2" s="39"/>
      <c r="C2" s="39"/>
      <c r="D2" s="39"/>
      <c r="E2" s="39"/>
      <c r="F2" s="39"/>
    </row>
    <row r="3" spans="1:6" ht="14.25">
      <c r="A3" s="8" t="s">
        <v>0</v>
      </c>
      <c r="B3" s="8" t="s">
        <v>2</v>
      </c>
      <c r="C3" s="8" t="s">
        <v>3</v>
      </c>
      <c r="D3" s="8" t="s">
        <v>12</v>
      </c>
      <c r="E3" s="8" t="s">
        <v>4</v>
      </c>
      <c r="F3" s="8" t="s">
        <v>5</v>
      </c>
    </row>
    <row r="4" spans="1:6" ht="14.25">
      <c r="A4" s="8" t="s">
        <v>13</v>
      </c>
      <c r="B4" s="8">
        <v>0</v>
      </c>
      <c r="C4" s="8">
        <v>5000</v>
      </c>
      <c r="D4" s="8">
        <v>10000</v>
      </c>
      <c r="E4" s="8">
        <v>20000</v>
      </c>
      <c r="F4" s="8">
        <v>50000</v>
      </c>
    </row>
    <row r="5" spans="1:6" ht="14.25">
      <c r="A5" s="8" t="s">
        <v>1</v>
      </c>
      <c r="B5" s="9">
        <v>0.05</v>
      </c>
      <c r="C5" s="9">
        <v>0.1</v>
      </c>
      <c r="D5" s="9">
        <v>0.15</v>
      </c>
      <c r="E5" s="9">
        <v>0.2</v>
      </c>
      <c r="F5" s="9">
        <v>0.25</v>
      </c>
    </row>
  </sheetData>
  <mergeCells count="1"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34">
      <selection activeCell="I23" sqref="I23"/>
    </sheetView>
  </sheetViews>
  <sheetFormatPr defaultColWidth="9.00390625" defaultRowHeight="14.25"/>
  <cols>
    <col min="1" max="1" width="5.625" style="0" customWidth="1"/>
    <col min="2" max="2" width="7.875" style="0" customWidth="1"/>
    <col min="3" max="3" width="11.625" style="0" bestFit="1" customWidth="1"/>
    <col min="5" max="5" width="13.25390625" style="0" customWidth="1"/>
    <col min="6" max="7" width="16.125" style="0" bestFit="1" customWidth="1"/>
    <col min="8" max="8" width="13.875" style="0" bestFit="1" customWidth="1"/>
    <col min="9" max="9" width="9.50390625" style="0" customWidth="1"/>
    <col min="11" max="11" width="16.75390625" style="0" bestFit="1" customWidth="1"/>
  </cols>
  <sheetData>
    <row r="1" spans="1:9" ht="15" thickTop="1">
      <c r="A1" s="40" t="s">
        <v>6</v>
      </c>
      <c r="B1" s="41"/>
      <c r="C1" s="41"/>
      <c r="D1" s="41"/>
      <c r="E1" s="41"/>
      <c r="F1" s="41"/>
      <c r="G1" s="41"/>
      <c r="H1" s="41"/>
      <c r="I1" s="42"/>
    </row>
    <row r="2" spans="1:9" ht="14.25">
      <c r="A2" s="43"/>
      <c r="B2" s="44"/>
      <c r="C2" s="44"/>
      <c r="D2" s="44"/>
      <c r="E2" s="44"/>
      <c r="F2" s="44"/>
      <c r="G2" s="44"/>
      <c r="H2" s="44"/>
      <c r="I2" s="45"/>
    </row>
    <row r="3" spans="1:12" ht="14.25">
      <c r="A3" s="10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2" t="s">
        <v>22</v>
      </c>
      <c r="L3" s="1"/>
    </row>
    <row r="4" spans="1:9" ht="14.25">
      <c r="A4" s="10">
        <v>1001</v>
      </c>
      <c r="B4" s="11" t="s">
        <v>23</v>
      </c>
      <c r="C4" s="13">
        <v>6000</v>
      </c>
      <c r="D4" s="22">
        <f>HLOOKUP(C4,'奖金规范表'!$B$4:$F$5,2)</f>
        <v>0.1</v>
      </c>
      <c r="E4" s="13">
        <f aca="true" t="shared" si="0" ref="E4:E19">C4*D4</f>
        <v>600</v>
      </c>
      <c r="F4" s="13">
        <v>35000</v>
      </c>
      <c r="G4" s="13">
        <f aca="true" t="shared" si="1" ref="G4:G19">C4+F4</f>
        <v>41000</v>
      </c>
      <c r="H4" s="13">
        <f>IF(G4&gt;=100000,5000,0)</f>
        <v>0</v>
      </c>
      <c r="I4" s="14">
        <f aca="true" t="shared" si="2" ref="I4:I19">E4+H4</f>
        <v>600</v>
      </c>
    </row>
    <row r="5" spans="1:9" ht="14.25">
      <c r="A5" s="10">
        <v>1002</v>
      </c>
      <c r="B5" s="11" t="s">
        <v>24</v>
      </c>
      <c r="C5" s="13">
        <v>15000</v>
      </c>
      <c r="D5" s="22">
        <f>HLOOKUP(C5,'奖金规范表'!$B$4:$F$5,2)</f>
        <v>0.15</v>
      </c>
      <c r="E5" s="13">
        <f t="shared" si="0"/>
        <v>2250</v>
      </c>
      <c r="F5" s="13">
        <v>12300</v>
      </c>
      <c r="G5" s="13">
        <f t="shared" si="1"/>
        <v>27300</v>
      </c>
      <c r="H5" s="13">
        <f aca="true" t="shared" si="3" ref="H5:H19">IF(G5&gt;=100000,5000,0)</f>
        <v>0</v>
      </c>
      <c r="I5" s="14">
        <f t="shared" si="2"/>
        <v>2250</v>
      </c>
    </row>
    <row r="6" spans="1:9" ht="14.25">
      <c r="A6" s="10">
        <v>1003</v>
      </c>
      <c r="B6" s="11" t="s">
        <v>25</v>
      </c>
      <c r="C6" s="13">
        <v>5000</v>
      </c>
      <c r="D6" s="22">
        <f>HLOOKUP(C6,'奖金规范表'!$B$4:$F$5,2)</f>
        <v>0.1</v>
      </c>
      <c r="E6" s="13">
        <f t="shared" si="0"/>
        <v>500</v>
      </c>
      <c r="F6" s="13">
        <v>36800</v>
      </c>
      <c r="G6" s="13">
        <f t="shared" si="1"/>
        <v>41800</v>
      </c>
      <c r="H6" s="13">
        <f t="shared" si="3"/>
        <v>0</v>
      </c>
      <c r="I6" s="14">
        <f t="shared" si="2"/>
        <v>500</v>
      </c>
    </row>
    <row r="7" spans="1:9" ht="14.25">
      <c r="A7" s="10">
        <v>1004</v>
      </c>
      <c r="B7" s="11" t="s">
        <v>26</v>
      </c>
      <c r="C7" s="13">
        <v>7500</v>
      </c>
      <c r="D7" s="22">
        <f>HLOOKUP(C7,'奖金规范表'!$B$4:$F$5,2)</f>
        <v>0.1</v>
      </c>
      <c r="E7" s="13">
        <f t="shared" si="0"/>
        <v>750</v>
      </c>
      <c r="F7" s="13">
        <v>45600</v>
      </c>
      <c r="G7" s="13">
        <f t="shared" si="1"/>
        <v>53100</v>
      </c>
      <c r="H7" s="13">
        <f t="shared" si="3"/>
        <v>0</v>
      </c>
      <c r="I7" s="14">
        <f t="shared" si="2"/>
        <v>750</v>
      </c>
    </row>
    <row r="8" spans="1:9" ht="14.25">
      <c r="A8" s="10">
        <v>1005</v>
      </c>
      <c r="B8" s="11" t="s">
        <v>27</v>
      </c>
      <c r="C8" s="13">
        <v>12000</v>
      </c>
      <c r="D8" s="22">
        <f>HLOOKUP(C8,'奖金规范表'!$B$4:$F$5,2)</f>
        <v>0.15</v>
      </c>
      <c r="E8" s="13">
        <f t="shared" si="0"/>
        <v>1800</v>
      </c>
      <c r="F8" s="13">
        <v>65400</v>
      </c>
      <c r="G8" s="13">
        <f t="shared" si="1"/>
        <v>77400</v>
      </c>
      <c r="H8" s="13">
        <f t="shared" si="3"/>
        <v>0</v>
      </c>
      <c r="I8" s="14">
        <f t="shared" si="2"/>
        <v>1800</v>
      </c>
    </row>
    <row r="9" spans="1:9" ht="14.25">
      <c r="A9" s="10">
        <v>1006</v>
      </c>
      <c r="B9" s="11" t="s">
        <v>28</v>
      </c>
      <c r="C9" s="13">
        <v>25000</v>
      </c>
      <c r="D9" s="22">
        <f>HLOOKUP(C9,'奖金规范表'!$B$4:$F$5,2)</f>
        <v>0.2</v>
      </c>
      <c r="E9" s="13">
        <f t="shared" si="0"/>
        <v>5000</v>
      </c>
      <c r="F9" s="13">
        <v>38700</v>
      </c>
      <c r="G9" s="13">
        <f t="shared" si="1"/>
        <v>63700</v>
      </c>
      <c r="H9" s="13">
        <f t="shared" si="3"/>
        <v>0</v>
      </c>
      <c r="I9" s="14">
        <f t="shared" si="2"/>
        <v>5000</v>
      </c>
    </row>
    <row r="10" spans="1:9" ht="14.25">
      <c r="A10" s="10">
        <v>1007</v>
      </c>
      <c r="B10" s="11" t="s">
        <v>29</v>
      </c>
      <c r="C10" s="13">
        <v>8000</v>
      </c>
      <c r="D10" s="22">
        <f>HLOOKUP(C10,'奖金规范表'!$B$4:$F$5,2)</f>
        <v>0.1</v>
      </c>
      <c r="E10" s="13">
        <f t="shared" si="0"/>
        <v>800</v>
      </c>
      <c r="F10" s="13">
        <v>12500</v>
      </c>
      <c r="G10" s="13">
        <f t="shared" si="1"/>
        <v>20500</v>
      </c>
      <c r="H10" s="13">
        <f t="shared" si="3"/>
        <v>0</v>
      </c>
      <c r="I10" s="14">
        <f t="shared" si="2"/>
        <v>800</v>
      </c>
    </row>
    <row r="11" spans="1:9" ht="14.25">
      <c r="A11" s="10">
        <v>1008</v>
      </c>
      <c r="B11" s="11" t="s">
        <v>30</v>
      </c>
      <c r="C11" s="13">
        <v>23500</v>
      </c>
      <c r="D11" s="22">
        <f>HLOOKUP(C11,'奖金规范表'!$B$4:$F$5,2)</f>
        <v>0.2</v>
      </c>
      <c r="E11" s="13">
        <f t="shared" si="0"/>
        <v>4700</v>
      </c>
      <c r="F11" s="13">
        <v>13800</v>
      </c>
      <c r="G11" s="13">
        <f t="shared" si="1"/>
        <v>37300</v>
      </c>
      <c r="H11" s="13">
        <f t="shared" si="3"/>
        <v>0</v>
      </c>
      <c r="I11" s="14">
        <f t="shared" si="2"/>
        <v>4700</v>
      </c>
    </row>
    <row r="12" spans="1:9" ht="14.25">
      <c r="A12" s="10">
        <v>1009</v>
      </c>
      <c r="B12" s="11" t="s">
        <v>31</v>
      </c>
      <c r="C12" s="13">
        <v>36000</v>
      </c>
      <c r="D12" s="22">
        <f>HLOOKUP(C12,'奖金规范表'!$B$4:$F$5,2)</f>
        <v>0.2</v>
      </c>
      <c r="E12" s="13">
        <f t="shared" si="0"/>
        <v>7200</v>
      </c>
      <c r="F12" s="13">
        <v>68000</v>
      </c>
      <c r="G12" s="13">
        <f t="shared" si="1"/>
        <v>104000</v>
      </c>
      <c r="H12" s="13">
        <f t="shared" si="3"/>
        <v>5000</v>
      </c>
      <c r="I12" s="14">
        <f t="shared" si="2"/>
        <v>12200</v>
      </c>
    </row>
    <row r="13" spans="1:9" ht="14.25">
      <c r="A13" s="10">
        <v>1010</v>
      </c>
      <c r="B13" s="11" t="s">
        <v>32</v>
      </c>
      <c r="C13" s="13">
        <v>8900</v>
      </c>
      <c r="D13" s="22">
        <f>HLOOKUP(C13,'奖金规范表'!$B$4:$F$5,2)</f>
        <v>0.1</v>
      </c>
      <c r="E13" s="13">
        <f t="shared" si="0"/>
        <v>890</v>
      </c>
      <c r="F13" s="13">
        <v>21000</v>
      </c>
      <c r="G13" s="13">
        <f t="shared" si="1"/>
        <v>29900</v>
      </c>
      <c r="H13" s="13">
        <f t="shared" si="3"/>
        <v>0</v>
      </c>
      <c r="I13" s="14">
        <f t="shared" si="2"/>
        <v>890</v>
      </c>
    </row>
    <row r="14" spans="1:9" ht="14.25">
      <c r="A14" s="10">
        <v>1011</v>
      </c>
      <c r="B14" s="11" t="s">
        <v>33</v>
      </c>
      <c r="C14" s="13">
        <v>54000</v>
      </c>
      <c r="D14" s="22">
        <f>HLOOKUP(C14,'奖金规范表'!$B$4:$F$5,2)</f>
        <v>0.25</v>
      </c>
      <c r="E14" s="13">
        <f t="shared" si="0"/>
        <v>13500</v>
      </c>
      <c r="F14" s="13">
        <v>16000</v>
      </c>
      <c r="G14" s="13">
        <f t="shared" si="1"/>
        <v>70000</v>
      </c>
      <c r="H14" s="13">
        <f t="shared" si="3"/>
        <v>0</v>
      </c>
      <c r="I14" s="14">
        <f t="shared" si="2"/>
        <v>13500</v>
      </c>
    </row>
    <row r="15" spans="1:9" ht="14.25">
      <c r="A15" s="10">
        <v>1012</v>
      </c>
      <c r="B15" s="11" t="s">
        <v>34</v>
      </c>
      <c r="C15" s="13">
        <v>3200</v>
      </c>
      <c r="D15" s="22">
        <f>HLOOKUP(C15,'奖金规范表'!$B$4:$F$5,2)</f>
        <v>0.05</v>
      </c>
      <c r="E15" s="13">
        <f t="shared" si="0"/>
        <v>160</v>
      </c>
      <c r="F15" s="13">
        <v>12000</v>
      </c>
      <c r="G15" s="13">
        <f t="shared" si="1"/>
        <v>15200</v>
      </c>
      <c r="H15" s="13">
        <f t="shared" si="3"/>
        <v>0</v>
      </c>
      <c r="I15" s="14">
        <f t="shared" si="2"/>
        <v>160</v>
      </c>
    </row>
    <row r="16" spans="1:9" ht="14.25">
      <c r="A16" s="10">
        <v>1013</v>
      </c>
      <c r="B16" s="15" t="s">
        <v>35</v>
      </c>
      <c r="C16" s="13">
        <v>49000</v>
      </c>
      <c r="D16" s="22">
        <f>HLOOKUP(C16,'奖金规范表'!$B$4:$F$5,2)</f>
        <v>0.2</v>
      </c>
      <c r="E16" s="13">
        <f t="shared" si="0"/>
        <v>9800</v>
      </c>
      <c r="F16" s="13">
        <v>78900</v>
      </c>
      <c r="G16" s="13">
        <f t="shared" si="1"/>
        <v>127900</v>
      </c>
      <c r="H16" s="13">
        <f t="shared" si="3"/>
        <v>5000</v>
      </c>
      <c r="I16" s="14">
        <f t="shared" si="2"/>
        <v>14800</v>
      </c>
    </row>
    <row r="17" spans="1:9" ht="14.25">
      <c r="A17" s="10">
        <v>1014</v>
      </c>
      <c r="B17" s="11" t="s">
        <v>36</v>
      </c>
      <c r="C17" s="13">
        <v>9720</v>
      </c>
      <c r="D17" s="22">
        <f>HLOOKUP(C17,'奖金规范表'!$B$4:$F$5,2)</f>
        <v>0.1</v>
      </c>
      <c r="E17" s="13">
        <f t="shared" si="0"/>
        <v>972</v>
      </c>
      <c r="F17" s="13">
        <v>23700</v>
      </c>
      <c r="G17" s="13">
        <f t="shared" si="1"/>
        <v>33420</v>
      </c>
      <c r="H17" s="13">
        <f t="shared" si="3"/>
        <v>0</v>
      </c>
      <c r="I17" s="14">
        <f t="shared" si="2"/>
        <v>972</v>
      </c>
    </row>
    <row r="18" spans="1:9" ht="14.25">
      <c r="A18" s="10">
        <v>1015</v>
      </c>
      <c r="B18" s="11" t="s">
        <v>37</v>
      </c>
      <c r="C18" s="13">
        <v>65000</v>
      </c>
      <c r="D18" s="22">
        <f>HLOOKUP(C18,'奖金规范表'!$B$4:$F$5,2)</f>
        <v>0.25</v>
      </c>
      <c r="E18" s="13">
        <f t="shared" si="0"/>
        <v>16250</v>
      </c>
      <c r="F18" s="13">
        <v>12000</v>
      </c>
      <c r="G18" s="13">
        <f t="shared" si="1"/>
        <v>77000</v>
      </c>
      <c r="H18" s="13">
        <f t="shared" si="3"/>
        <v>0</v>
      </c>
      <c r="I18" s="14">
        <f t="shared" si="2"/>
        <v>16250</v>
      </c>
    </row>
    <row r="19" spans="1:9" ht="13.5" customHeight="1" thickBot="1">
      <c r="A19" s="16">
        <v>1016</v>
      </c>
      <c r="B19" s="17" t="s">
        <v>38</v>
      </c>
      <c r="C19" s="18">
        <v>17500</v>
      </c>
      <c r="D19" s="19">
        <f>HLOOKUP(C19,'奖金规范表'!$B$4:$F$5,2)</f>
        <v>0.15</v>
      </c>
      <c r="E19" s="21">
        <f t="shared" si="0"/>
        <v>2625</v>
      </c>
      <c r="F19" s="18">
        <v>26800</v>
      </c>
      <c r="G19" s="18">
        <f t="shared" si="1"/>
        <v>44300</v>
      </c>
      <c r="H19" s="18">
        <f t="shared" si="3"/>
        <v>0</v>
      </c>
      <c r="I19" s="20">
        <f t="shared" si="2"/>
        <v>2625</v>
      </c>
    </row>
    <row r="20" ht="15" thickTop="1"/>
    <row r="21" ht="14.25">
      <c r="I21" s="2"/>
    </row>
    <row r="22" ht="15" thickBot="1"/>
    <row r="23" spans="6:7" ht="15" thickTop="1">
      <c r="F23" s="46" t="s">
        <v>49</v>
      </c>
      <c r="G23" s="47"/>
    </row>
    <row r="24" spans="6:7" ht="14.25">
      <c r="F24" s="35" t="s">
        <v>48</v>
      </c>
      <c r="G24" s="36">
        <v>40000</v>
      </c>
    </row>
    <row r="25" spans="6:7" ht="14.25">
      <c r="F25" s="33" t="s">
        <v>43</v>
      </c>
      <c r="G25" s="37">
        <v>42000</v>
      </c>
    </row>
    <row r="26" spans="6:7" ht="14.25">
      <c r="F26" s="33" t="s">
        <v>44</v>
      </c>
      <c r="G26" s="37">
        <v>51050</v>
      </c>
    </row>
    <row r="27" spans="6:7" ht="14.25">
      <c r="F27" s="33" t="s">
        <v>45</v>
      </c>
      <c r="G27" s="37">
        <v>56000</v>
      </c>
    </row>
    <row r="28" spans="6:7" ht="14.25">
      <c r="F28" s="33" t="s">
        <v>46</v>
      </c>
      <c r="G28" s="37">
        <v>61000</v>
      </c>
    </row>
    <row r="29" spans="6:7" ht="15" thickBot="1">
      <c r="F29" s="34" t="s">
        <v>47</v>
      </c>
      <c r="G29" s="38">
        <v>65000</v>
      </c>
    </row>
    <row r="30" ht="15" thickTop="1"/>
  </sheetData>
  <mergeCells count="2">
    <mergeCell ref="A1:I2"/>
    <mergeCell ref="F23:G23"/>
  </mergeCells>
  <printOptions/>
  <pageMargins left="0.75" right="0.75" top="1" bottom="1" header="0.5" footer="0.5"/>
  <pageSetup horizontalDpi="300" verticalDpi="300" orientation="portrait" paperSize="9" r:id="rId2"/>
  <ignoredErrors>
    <ignoredError sqref="H17:H19 H4:H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16.125" style="0" bestFit="1" customWidth="1"/>
    <col min="4" max="4" width="12.875" style="0" customWidth="1"/>
  </cols>
  <sheetData>
    <row r="1" spans="1:5" ht="15" thickTop="1">
      <c r="A1" s="4"/>
      <c r="B1" s="50" t="s">
        <v>9</v>
      </c>
      <c r="C1" s="51"/>
      <c r="D1" s="52"/>
      <c r="E1" s="1"/>
    </row>
    <row r="2" spans="1:5" ht="14.25">
      <c r="A2" s="5"/>
      <c r="B2" s="53"/>
      <c r="C2" s="54"/>
      <c r="D2" s="55"/>
      <c r="E2" s="1"/>
    </row>
    <row r="3" spans="1:4" ht="14.25">
      <c r="A3" s="56" t="s">
        <v>10</v>
      </c>
      <c r="B3" s="23" t="s">
        <v>50</v>
      </c>
      <c r="C3" s="48"/>
      <c r="D3" s="49"/>
    </row>
    <row r="4" spans="1:4" ht="14.25">
      <c r="A4" s="57"/>
      <c r="B4" s="23" t="s">
        <v>51</v>
      </c>
      <c r="C4" s="48"/>
      <c r="D4" s="49"/>
    </row>
    <row r="5" spans="1:4" ht="5.25" customHeight="1">
      <c r="A5" s="6"/>
      <c r="B5" s="24"/>
      <c r="C5" s="24"/>
      <c r="D5" s="25"/>
    </row>
    <row r="6" spans="1:4" ht="14.25">
      <c r="A6" s="7"/>
      <c r="B6" s="26"/>
      <c r="C6" s="27" t="s">
        <v>7</v>
      </c>
      <c r="D6" s="28">
        <f>IF(AND(C3="",C4=""),"",IF(AND(NOT(C3=""),C4=""),VLOOKUP(C3,'奖金评定表'!A4:I19,3,0),IF(NOT(C4=""),VLOOKUP(C4,'奖金评定表'!B4:I19,2,0))))</f>
      </c>
    </row>
    <row r="7" spans="1:4" ht="14.25">
      <c r="A7" s="7"/>
      <c r="B7" s="26"/>
      <c r="C7" s="27" t="s">
        <v>1</v>
      </c>
      <c r="D7" s="29">
        <f>IF(AND(C3="",C4=""),"",IF(AND(NOT(C3=""),C4=""),VLOOKUP(C3,'奖金评定表'!A4:I19,4,0),IF(NOT(C4=""),VLOOKUP(C4,'奖金评定表'!B4:I19,3,0))))</f>
      </c>
    </row>
    <row r="8" spans="1:4" ht="14.25">
      <c r="A8" s="7"/>
      <c r="B8" s="26"/>
      <c r="C8" s="27" t="s">
        <v>8</v>
      </c>
      <c r="D8" s="28">
        <f>IF(AND(C3="",C4=""),"",IF(AND(NOT(C3=""),C4=""),VLOOKUP(C3,'奖金评定表'!A4:I19,5,0),IF(NOT(C4=""),VLOOKUP(C4,'奖金评定表'!B4:I19,4,0))))</f>
      </c>
    </row>
    <row r="9" spans="1:4" ht="14.25">
      <c r="A9" s="7"/>
      <c r="B9" s="26"/>
      <c r="C9" s="27" t="s">
        <v>39</v>
      </c>
      <c r="D9" s="28">
        <f>IF(AND(C3="",C4=""),"",IF(AND(NOT(C3=""),C4=""),VLOOKUP(C3,'奖金评定表'!A4:I19,6,0),IF(NOT(C4=""),VLOOKUP(C4,'奖金评定表'!B4:I19,5,0))))</f>
      </c>
    </row>
    <row r="10" spans="1:4" ht="14.25">
      <c r="A10" s="7"/>
      <c r="B10" s="26"/>
      <c r="C10" s="27" t="s">
        <v>40</v>
      </c>
      <c r="D10" s="28">
        <f>IF(AND(C3="",C4=""),"",IF(AND(NOT(C3=""),C4=""),VLOOKUP(C3,'奖金评定表'!A4:I19,7,0),IF(NOT(C4=""),VLOOKUP(C4,'奖金评定表'!B4:I19,6,0))))</f>
      </c>
    </row>
    <row r="11" spans="1:4" ht="14.25">
      <c r="A11" s="7"/>
      <c r="B11" s="26"/>
      <c r="C11" s="27" t="s">
        <v>41</v>
      </c>
      <c r="D11" s="28">
        <f>IF(AND(C3="",C4=""),"",IF(AND(NOT(C3=""),C4=""),VLOOKUP(C3,'奖金评定表'!A4:I19,8,0),IF(NOT(C4=""),VLOOKUP(C4,'奖金评定表'!B4:I19,7,0))))</f>
      </c>
    </row>
    <row r="12" spans="1:4" ht="15" thickBot="1">
      <c r="A12" s="3"/>
      <c r="B12" s="30"/>
      <c r="C12" s="31" t="s">
        <v>42</v>
      </c>
      <c r="D12" s="32">
        <f>IF(AND(C3="",C4=""),"",IF(AND(NOT(C3=""),C4=""),VLOOKUP(C3,'奖金评定表'!A4:I19,9,0),IF(NOT(C4=""),VLOOKUP(C4,'奖金评定表'!B4:I19,8,0))))</f>
      </c>
    </row>
    <row r="13" ht="15" thickTop="1"/>
  </sheetData>
  <mergeCells count="4">
    <mergeCell ref="C3:D3"/>
    <mergeCell ref="C4:D4"/>
    <mergeCell ref="B1:D2"/>
    <mergeCell ref="A3:A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</dc:creator>
  <cp:keywords/>
  <dc:description/>
  <cp:lastModifiedBy>qiao</cp:lastModifiedBy>
  <dcterms:created xsi:type="dcterms:W3CDTF">2005-08-22T01:11:19Z</dcterms:created>
  <dcterms:modified xsi:type="dcterms:W3CDTF">2005-12-02T06:24:53Z</dcterms:modified>
  <cp:category/>
  <cp:version/>
  <cp:contentType/>
  <cp:contentStatus/>
</cp:coreProperties>
</file>