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65" windowWidth="15255" windowHeight="7890" tabRatio="766" activeTab="3"/>
  </bookViews>
  <sheets>
    <sheet name="员工工资表" sheetId="1" r:id="rId1"/>
    <sheet name="工资条" sheetId="2" r:id="rId2"/>
    <sheet name="员工工资详情表" sheetId="3" r:id="rId3"/>
    <sheet name="员工出勤统计表" sheetId="4" r:id="rId4"/>
    <sheet name="员工福利表" sheetId="5" r:id="rId5"/>
    <sheet name="员工奖金表" sheetId="6" r:id="rId6"/>
  </sheets>
  <definedNames>
    <definedName name="出勤表">'员工出勤统计表'!$A$2:$E$20</definedName>
    <definedName name="福利表">'员工福利表'!$A$2:$F$20</definedName>
    <definedName name="奖金表">'员工奖金表'!$A$2:$D$20</definedName>
  </definedNames>
  <calcPr fullCalcOnLoad="1"/>
</workbook>
</file>

<file path=xl/sharedStrings.xml><?xml version="1.0" encoding="utf-8"?>
<sst xmlns="http://schemas.openxmlformats.org/spreadsheetml/2006/main" count="180" uniqueCount="66">
  <si>
    <t>员工出勤统计表</t>
  </si>
  <si>
    <t>员工编号</t>
  </si>
  <si>
    <t>员工姓名</t>
  </si>
  <si>
    <t>请假类别</t>
  </si>
  <si>
    <t>所在部门</t>
  </si>
  <si>
    <t>应扣工资</t>
  </si>
  <si>
    <t>江雨薇</t>
  </si>
  <si>
    <t>郝思嘉</t>
  </si>
  <si>
    <t>林晓彤</t>
  </si>
  <si>
    <t>曾云儿</t>
  </si>
  <si>
    <t>邱月清</t>
  </si>
  <si>
    <t>沈沉</t>
  </si>
  <si>
    <t>蔡小蓓</t>
  </si>
  <si>
    <t>尹南</t>
  </si>
  <si>
    <t xml:space="preserve"> 陈小旭</t>
  </si>
  <si>
    <t>薛婧</t>
  </si>
  <si>
    <t>萧煜</t>
  </si>
  <si>
    <t>陈露</t>
  </si>
  <si>
    <t>杨清清</t>
  </si>
  <si>
    <t>柳晓琳</t>
  </si>
  <si>
    <t>杜媛媛</t>
  </si>
  <si>
    <t>乔小麦</t>
  </si>
  <si>
    <t>丁欣</t>
  </si>
  <si>
    <t>赵震</t>
  </si>
  <si>
    <t>人事部</t>
  </si>
  <si>
    <t>行政部</t>
  </si>
  <si>
    <t>财务部</t>
  </si>
  <si>
    <t>销售部</t>
  </si>
  <si>
    <t>业务部</t>
  </si>
  <si>
    <t>病假</t>
  </si>
  <si>
    <t>事假</t>
  </si>
  <si>
    <t>员工福利表</t>
  </si>
  <si>
    <t>住房补助</t>
  </si>
  <si>
    <t>车费补助</t>
  </si>
  <si>
    <t>保险金</t>
  </si>
  <si>
    <t>奖金</t>
  </si>
  <si>
    <t>员工奖金表</t>
  </si>
  <si>
    <t>奖金</t>
  </si>
  <si>
    <t>基本工资</t>
  </si>
  <si>
    <t>保险金</t>
  </si>
  <si>
    <t>应发金额</t>
  </si>
  <si>
    <t>扣税所得额</t>
  </si>
  <si>
    <t>个人所得税</t>
  </si>
  <si>
    <t>实发金额</t>
  </si>
  <si>
    <t>车费补助</t>
  </si>
  <si>
    <t>员工工资表</t>
  </si>
  <si>
    <t>请假扣款</t>
  </si>
  <si>
    <t>人事部</t>
  </si>
  <si>
    <t>行政部</t>
  </si>
  <si>
    <t>财务部</t>
  </si>
  <si>
    <t>销售部</t>
  </si>
  <si>
    <t>业务部</t>
  </si>
  <si>
    <t>总计</t>
  </si>
  <si>
    <t>员工编号</t>
  </si>
  <si>
    <t>员工姓名</t>
  </si>
  <si>
    <t>所在部门</t>
  </si>
  <si>
    <t>基本工资</t>
  </si>
  <si>
    <t>住房补助</t>
  </si>
  <si>
    <t>车费补助</t>
  </si>
  <si>
    <t>请假扣款</t>
  </si>
  <si>
    <t>应发金额</t>
  </si>
  <si>
    <t>扣税所得额</t>
  </si>
  <si>
    <t>个人所得税</t>
  </si>
  <si>
    <t>实发金额</t>
  </si>
  <si>
    <t>员工工资详情表</t>
  </si>
  <si>
    <t>工资发放时间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</si>
</sst>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_);\(&quot;￥&quot;#,##0\)"/>
    <numFmt numFmtId="177" formatCode="&quot;￥&quot;#,##0_);[Red]\(&quot;￥&quot;#,##0\)"/>
  </numFmts>
  <fonts count="5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1"/>
      <name val="宋体"/>
      <family val="0"/>
    </font>
    <font>
      <sz val="14"/>
      <name val="黑体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medium">
        <color indexed="48"/>
      </bottom>
    </border>
    <border>
      <left style="medium">
        <color indexed="11"/>
      </left>
      <right style="hair">
        <color indexed="11"/>
      </right>
      <top style="hair">
        <color indexed="11"/>
      </top>
      <bottom style="hair">
        <color indexed="11"/>
      </bottom>
    </border>
    <border>
      <left style="hair">
        <color indexed="11"/>
      </left>
      <right style="hair">
        <color indexed="11"/>
      </right>
      <top style="hair">
        <color indexed="11"/>
      </top>
      <bottom style="hair">
        <color indexed="11"/>
      </bottom>
    </border>
    <border>
      <left style="hair">
        <color indexed="11"/>
      </left>
      <right style="medium">
        <color indexed="11"/>
      </right>
      <top style="hair">
        <color indexed="11"/>
      </top>
      <bottom style="hair">
        <color indexed="11"/>
      </bottom>
    </border>
    <border>
      <left style="medium">
        <color indexed="11"/>
      </left>
      <right style="hair">
        <color indexed="11"/>
      </right>
      <top style="hair">
        <color indexed="11"/>
      </top>
      <bottom style="medium">
        <color indexed="11"/>
      </bottom>
    </border>
    <border>
      <left style="hair">
        <color indexed="11"/>
      </left>
      <right style="hair">
        <color indexed="11"/>
      </right>
      <top style="hair">
        <color indexed="11"/>
      </top>
      <bottom style="medium">
        <color indexed="11"/>
      </bottom>
    </border>
    <border>
      <left style="hair">
        <color indexed="11"/>
      </left>
      <right style="medium">
        <color indexed="11"/>
      </right>
      <top style="hair">
        <color indexed="11"/>
      </top>
      <bottom style="medium">
        <color indexed="11"/>
      </bottom>
    </border>
    <border>
      <left style="medium">
        <color indexed="49"/>
      </left>
      <right style="hair">
        <color indexed="49"/>
      </right>
      <top style="hair">
        <color indexed="49"/>
      </top>
      <bottom style="hair">
        <color indexed="49"/>
      </bottom>
    </border>
    <border>
      <left style="hair">
        <color indexed="49"/>
      </left>
      <right style="hair">
        <color indexed="49"/>
      </right>
      <top style="hair">
        <color indexed="49"/>
      </top>
      <bottom style="hair">
        <color indexed="49"/>
      </bottom>
    </border>
    <border>
      <left style="hair">
        <color indexed="49"/>
      </left>
      <right style="medium">
        <color indexed="49"/>
      </right>
      <top style="hair">
        <color indexed="49"/>
      </top>
      <bottom style="hair">
        <color indexed="49"/>
      </bottom>
    </border>
    <border>
      <left style="medium">
        <color indexed="49"/>
      </left>
      <right style="hair">
        <color indexed="49"/>
      </right>
      <top style="hair">
        <color indexed="49"/>
      </top>
      <bottom style="medium">
        <color indexed="49"/>
      </bottom>
    </border>
    <border>
      <left style="hair">
        <color indexed="49"/>
      </left>
      <right style="hair">
        <color indexed="49"/>
      </right>
      <top style="hair">
        <color indexed="49"/>
      </top>
      <bottom style="medium">
        <color indexed="49"/>
      </bottom>
    </border>
    <border>
      <left style="hair">
        <color indexed="49"/>
      </left>
      <right style="medium">
        <color indexed="49"/>
      </right>
      <top style="hair">
        <color indexed="49"/>
      </top>
      <bottom style="medium">
        <color indexed="49"/>
      </bottom>
    </border>
    <border>
      <left style="medium">
        <color indexed="50"/>
      </left>
      <right style="hair">
        <color indexed="50"/>
      </right>
      <top style="hair">
        <color indexed="50"/>
      </top>
      <bottom style="hair">
        <color indexed="50"/>
      </bottom>
    </border>
    <border>
      <left style="hair">
        <color indexed="50"/>
      </left>
      <right style="hair">
        <color indexed="50"/>
      </right>
      <top style="hair">
        <color indexed="50"/>
      </top>
      <bottom style="hair">
        <color indexed="50"/>
      </bottom>
    </border>
    <border>
      <left style="hair">
        <color indexed="50"/>
      </left>
      <right style="medium">
        <color indexed="50"/>
      </right>
      <top style="hair">
        <color indexed="50"/>
      </top>
      <bottom style="hair">
        <color indexed="50"/>
      </bottom>
    </border>
    <border>
      <left style="hair">
        <color indexed="50"/>
      </left>
      <right style="hair">
        <color indexed="50"/>
      </right>
      <top style="hair">
        <color indexed="50"/>
      </top>
      <bottom style="medium">
        <color indexed="50"/>
      </bottom>
    </border>
    <border>
      <left style="medium">
        <color indexed="49"/>
      </left>
      <right style="hair">
        <color indexed="49"/>
      </right>
      <top style="medium">
        <color indexed="49"/>
      </top>
      <bottom style="hair">
        <color indexed="49"/>
      </bottom>
    </border>
    <border>
      <left style="hair">
        <color indexed="49"/>
      </left>
      <right style="medium">
        <color indexed="49"/>
      </right>
      <top style="medium">
        <color indexed="49"/>
      </top>
      <bottom style="hair">
        <color indexed="49"/>
      </bottom>
    </border>
    <border>
      <left style="hair">
        <color indexed="50"/>
      </left>
      <right style="medium">
        <color indexed="50"/>
      </right>
      <top style="hair">
        <color indexed="50"/>
      </top>
      <bottom style="medium">
        <color indexed="50"/>
      </bottom>
    </border>
    <border>
      <left style="medium">
        <color indexed="50"/>
      </left>
      <right style="hair">
        <color indexed="50"/>
      </right>
      <top style="medium">
        <color indexed="50"/>
      </top>
      <bottom style="hair">
        <color indexed="50"/>
      </bottom>
    </border>
    <border>
      <left style="hair">
        <color indexed="50"/>
      </left>
      <right style="hair">
        <color indexed="50"/>
      </right>
      <top style="medium">
        <color indexed="50"/>
      </top>
      <bottom style="hair">
        <color indexed="50"/>
      </bottom>
    </border>
    <border>
      <left style="hair">
        <color indexed="50"/>
      </left>
      <right style="medium">
        <color indexed="50"/>
      </right>
      <top style="medium">
        <color indexed="50"/>
      </top>
      <bottom style="hair">
        <color indexed="50"/>
      </bottom>
    </border>
    <border>
      <left style="medium">
        <color indexed="11"/>
      </left>
      <right style="hair">
        <color indexed="11"/>
      </right>
      <top style="medium">
        <color indexed="11"/>
      </top>
      <bottom style="hair">
        <color indexed="11"/>
      </bottom>
    </border>
    <border>
      <left style="hair">
        <color indexed="11"/>
      </left>
      <right style="hair">
        <color indexed="11"/>
      </right>
      <top style="medium">
        <color indexed="11"/>
      </top>
      <bottom style="hair">
        <color indexed="11"/>
      </bottom>
    </border>
    <border>
      <left style="hair">
        <color indexed="11"/>
      </left>
      <right style="medium">
        <color indexed="11"/>
      </right>
      <top style="medium">
        <color indexed="11"/>
      </top>
      <bottom style="hair">
        <color indexed="11"/>
      </bottom>
    </border>
    <border>
      <left style="medium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medium">
        <color indexed="48"/>
      </top>
      <bottom style="thin">
        <color indexed="48"/>
      </bottom>
    </border>
    <border>
      <left style="hair">
        <color indexed="49"/>
      </left>
      <right style="hair">
        <color indexed="49"/>
      </right>
      <top style="medium">
        <color indexed="49"/>
      </top>
      <bottom style="hair">
        <color indexed="49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5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8" xfId="0" applyNumberFormat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176" fontId="0" fillId="0" borderId="22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25" xfId="0" applyNumberFormat="1" applyBorder="1" applyAlignment="1">
      <alignment vertical="center"/>
    </xf>
    <xf numFmtId="176" fontId="0" fillId="0" borderId="18" xfId="0" applyNumberForma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0" borderId="20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361950</xdr:colOff>
      <xdr:row>23</xdr:row>
      <xdr:rowOff>133350</xdr:rowOff>
    </xdr:from>
    <xdr:to>
      <xdr:col>18</xdr:col>
      <xdr:colOff>361950</xdr:colOff>
      <xdr:row>26</xdr:row>
      <xdr:rowOff>38100</xdr:rowOff>
    </xdr:to>
    <xdr:sp>
      <xdr:nvSpPr>
        <xdr:cNvPr id="1" name="Line 10"/>
        <xdr:cNvSpPr>
          <a:spLocks/>
        </xdr:cNvSpPr>
      </xdr:nvSpPr>
      <xdr:spPr>
        <a:xfrm>
          <a:off x="12706350" y="44672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20</xdr:col>
      <xdr:colOff>361950</xdr:colOff>
      <xdr:row>24</xdr:row>
      <xdr:rowOff>133350</xdr:rowOff>
    </xdr:from>
    <xdr:to>
      <xdr:col>20</xdr:col>
      <xdr:colOff>361950</xdr:colOff>
      <xdr:row>27</xdr:row>
      <xdr:rowOff>38100</xdr:rowOff>
    </xdr:to>
    <xdr:sp>
      <xdr:nvSpPr>
        <xdr:cNvPr id="2" name="Line 11"/>
        <xdr:cNvSpPr>
          <a:spLocks/>
        </xdr:cNvSpPr>
      </xdr:nvSpPr>
      <xdr:spPr>
        <a:xfrm>
          <a:off x="14077950" y="46482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361950</xdr:colOff>
      <xdr:row>25</xdr:row>
      <xdr:rowOff>133350</xdr:rowOff>
    </xdr:from>
    <xdr:to>
      <xdr:col>18</xdr:col>
      <xdr:colOff>361950</xdr:colOff>
      <xdr:row>28</xdr:row>
      <xdr:rowOff>38100</xdr:rowOff>
    </xdr:to>
    <xdr:sp>
      <xdr:nvSpPr>
        <xdr:cNvPr id="3" name="Line 13"/>
        <xdr:cNvSpPr>
          <a:spLocks/>
        </xdr:cNvSpPr>
      </xdr:nvSpPr>
      <xdr:spPr>
        <a:xfrm>
          <a:off x="12706350" y="48291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C1">
      <selection activeCell="L3" sqref="L3"/>
    </sheetView>
  </sheetViews>
  <sheetFormatPr defaultColWidth="9.00390625" defaultRowHeight="14.25"/>
  <cols>
    <col min="1" max="1" width="8.75390625" style="0" customWidth="1"/>
    <col min="2" max="2" width="7.875" style="0" customWidth="1"/>
    <col min="3" max="3" width="8.625" style="0" customWidth="1"/>
    <col min="4" max="4" width="10.50390625" style="0" bestFit="1" customWidth="1"/>
    <col min="5" max="5" width="7.125" style="0" customWidth="1"/>
    <col min="6" max="6" width="9.25390625" style="0" customWidth="1"/>
    <col min="7" max="7" width="9.50390625" style="0" bestFit="1" customWidth="1"/>
    <col min="8" max="9" width="7.75390625" style="0" customWidth="1"/>
    <col min="10" max="10" width="9.50390625" style="0" bestFit="1" customWidth="1"/>
    <col min="11" max="11" width="11.00390625" style="0" bestFit="1" customWidth="1"/>
    <col min="12" max="12" width="9.25390625" style="0" customWidth="1"/>
    <col min="13" max="13" width="9.50390625" style="0" bestFit="1" customWidth="1"/>
  </cols>
  <sheetData>
    <row r="1" spans="1:13" ht="25.5" customHeight="1">
      <c r="A1" s="52" t="s">
        <v>45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ht="14.25">
      <c r="A2" s="30" t="s">
        <v>1</v>
      </c>
      <c r="B2" s="31" t="s">
        <v>2</v>
      </c>
      <c r="C2" s="31" t="s">
        <v>4</v>
      </c>
      <c r="D2" s="31" t="s">
        <v>38</v>
      </c>
      <c r="E2" s="31" t="s">
        <v>37</v>
      </c>
      <c r="F2" s="31" t="s">
        <v>32</v>
      </c>
      <c r="G2" s="31" t="s">
        <v>44</v>
      </c>
      <c r="H2" s="31" t="s">
        <v>39</v>
      </c>
      <c r="I2" s="31" t="s">
        <v>46</v>
      </c>
      <c r="J2" s="31" t="s">
        <v>40</v>
      </c>
      <c r="K2" s="31" t="s">
        <v>41</v>
      </c>
      <c r="L2" s="31" t="s">
        <v>42</v>
      </c>
      <c r="M2" s="32" t="s">
        <v>43</v>
      </c>
    </row>
    <row r="3" spans="1:13" ht="14.25">
      <c r="A3" s="33">
        <v>1001</v>
      </c>
      <c r="B3" s="34" t="str">
        <f aca="true" t="shared" si="0" ref="B3:B20">VLOOKUP(A3,出勤表,2,0)</f>
        <v>江雨薇</v>
      </c>
      <c r="C3" s="34" t="str">
        <f aca="true" t="shared" si="1" ref="C3:C20">VLOOKUP(A3,出勤表,3,0)</f>
        <v>人事部</v>
      </c>
      <c r="D3" s="39">
        <v>3000</v>
      </c>
      <c r="E3" s="35">
        <f aca="true" t="shared" si="2" ref="E3:E20">VLOOKUP(A3,奖金表,4,0)</f>
        <v>300</v>
      </c>
      <c r="F3" s="35">
        <f aca="true" t="shared" si="3" ref="F3:F20">VLOOKUP(A3,福利表,4,0)</f>
        <v>100</v>
      </c>
      <c r="G3" s="35">
        <f aca="true" t="shared" si="4" ref="G3:G20">VLOOKUP(A3,福利表,5,0)</f>
        <v>0</v>
      </c>
      <c r="H3" s="35">
        <f aca="true" t="shared" si="5" ref="H3:H20">VLOOKUP(A3,福利表,6,0)</f>
        <v>200</v>
      </c>
      <c r="I3" s="35">
        <f aca="true" t="shared" si="6" ref="I3:I20">VLOOKUP(A3,出勤表,5,0)</f>
        <v>20</v>
      </c>
      <c r="J3" s="35">
        <f>D3+E3+F3+G3-H3-I3</f>
        <v>3180</v>
      </c>
      <c r="K3" s="35">
        <f>IF(J3&lt;1000,0,J3-1000)</f>
        <v>2180</v>
      </c>
      <c r="L3" s="35">
        <f>IF(K3&lt;500,K3*5%,(IF(AND(K3&gt;=500,K3&lt;2000),K3*10%-25,(IF(AND(K3&gt;=2000,K3&lt;5000),K3*15%-125)))))</f>
        <v>202</v>
      </c>
      <c r="M3" s="36">
        <f>J3-L3</f>
        <v>2978</v>
      </c>
    </row>
    <row r="4" spans="1:13" ht="14.25">
      <c r="A4" s="33">
        <v>1002</v>
      </c>
      <c r="B4" s="34" t="str">
        <f t="shared" si="0"/>
        <v>郝思嘉</v>
      </c>
      <c r="C4" s="34" t="str">
        <f t="shared" si="1"/>
        <v>行政部</v>
      </c>
      <c r="D4" s="39">
        <v>2000</v>
      </c>
      <c r="E4" s="35">
        <f t="shared" si="2"/>
        <v>340</v>
      </c>
      <c r="F4" s="35">
        <f t="shared" si="3"/>
        <v>100</v>
      </c>
      <c r="G4" s="35">
        <f t="shared" si="4"/>
        <v>120</v>
      </c>
      <c r="H4" s="35">
        <f t="shared" si="5"/>
        <v>200</v>
      </c>
      <c r="I4" s="35">
        <f t="shared" si="6"/>
        <v>23</v>
      </c>
      <c r="J4" s="35">
        <f aca="true" t="shared" si="7" ref="J4:J20">D4+E4+F4+G4-H4-I4</f>
        <v>2337</v>
      </c>
      <c r="K4" s="35">
        <f aca="true" t="shared" si="8" ref="K4:K20">IF(J4&lt;1000,0,J4-1000)</f>
        <v>1337</v>
      </c>
      <c r="L4" s="35">
        <f aca="true" t="shared" si="9" ref="L4:L20">IF(K4&lt;500,K4*5%,(IF(AND(K4&gt;=500,K4&lt;2000),K4*10%-25,(IF(AND(K4&gt;=2000,K4&lt;5000),K4*15%-125)))))</f>
        <v>108.70000000000002</v>
      </c>
      <c r="M4" s="36">
        <f aca="true" t="shared" si="10" ref="M4:M20">J4-L4</f>
        <v>2228.3</v>
      </c>
    </row>
    <row r="5" spans="1:13" ht="14.25">
      <c r="A5" s="33">
        <v>1003</v>
      </c>
      <c r="B5" s="34" t="str">
        <f t="shared" si="0"/>
        <v>林晓彤</v>
      </c>
      <c r="C5" s="34" t="str">
        <f t="shared" si="1"/>
        <v>财务部</v>
      </c>
      <c r="D5" s="39">
        <v>2500</v>
      </c>
      <c r="E5" s="35">
        <f t="shared" si="2"/>
        <v>360</v>
      </c>
      <c r="F5" s="35">
        <f t="shared" si="3"/>
        <v>100</v>
      </c>
      <c r="G5" s="35">
        <f t="shared" si="4"/>
        <v>120</v>
      </c>
      <c r="H5" s="35">
        <f t="shared" si="5"/>
        <v>200</v>
      </c>
      <c r="I5" s="35">
        <f t="shared" si="6"/>
        <v>14</v>
      </c>
      <c r="J5" s="35">
        <f t="shared" si="7"/>
        <v>2866</v>
      </c>
      <c r="K5" s="35">
        <f t="shared" si="8"/>
        <v>1866</v>
      </c>
      <c r="L5" s="35">
        <f t="shared" si="9"/>
        <v>161.60000000000002</v>
      </c>
      <c r="M5" s="36">
        <f t="shared" si="10"/>
        <v>2704.4</v>
      </c>
    </row>
    <row r="6" spans="1:13" ht="14.25">
      <c r="A6" s="33">
        <v>1004</v>
      </c>
      <c r="B6" s="34" t="str">
        <f t="shared" si="0"/>
        <v>曾云儿</v>
      </c>
      <c r="C6" s="34" t="str">
        <f t="shared" si="1"/>
        <v>销售部</v>
      </c>
      <c r="D6" s="39">
        <v>2000</v>
      </c>
      <c r="E6" s="35">
        <f t="shared" si="2"/>
        <v>360</v>
      </c>
      <c r="F6" s="35">
        <f t="shared" si="3"/>
        <v>100</v>
      </c>
      <c r="G6" s="35">
        <f t="shared" si="4"/>
        <v>120</v>
      </c>
      <c r="H6" s="35">
        <f t="shared" si="5"/>
        <v>200</v>
      </c>
      <c r="I6" s="35">
        <f t="shared" si="6"/>
        <v>8</v>
      </c>
      <c r="J6" s="35">
        <f t="shared" si="7"/>
        <v>2372</v>
      </c>
      <c r="K6" s="35">
        <f t="shared" si="8"/>
        <v>1372</v>
      </c>
      <c r="L6" s="35">
        <f t="shared" si="9"/>
        <v>112.20000000000002</v>
      </c>
      <c r="M6" s="36">
        <f t="shared" si="10"/>
        <v>2259.8</v>
      </c>
    </row>
    <row r="7" spans="1:13" ht="14.25">
      <c r="A7" s="33">
        <v>1005</v>
      </c>
      <c r="B7" s="34" t="str">
        <f t="shared" si="0"/>
        <v>邱月清</v>
      </c>
      <c r="C7" s="34" t="str">
        <f t="shared" si="1"/>
        <v>业务部</v>
      </c>
      <c r="D7" s="39">
        <v>3000</v>
      </c>
      <c r="E7" s="35">
        <f t="shared" si="2"/>
        <v>340</v>
      </c>
      <c r="F7" s="35">
        <f t="shared" si="3"/>
        <v>100</v>
      </c>
      <c r="G7" s="35">
        <f t="shared" si="4"/>
        <v>120</v>
      </c>
      <c r="H7" s="35">
        <f t="shared" si="5"/>
        <v>200</v>
      </c>
      <c r="I7" s="35">
        <f t="shared" si="6"/>
        <v>9</v>
      </c>
      <c r="J7" s="35">
        <f t="shared" si="7"/>
        <v>3351</v>
      </c>
      <c r="K7" s="35">
        <f t="shared" si="8"/>
        <v>2351</v>
      </c>
      <c r="L7" s="35">
        <f t="shared" si="9"/>
        <v>227.64999999999998</v>
      </c>
      <c r="M7" s="36">
        <f t="shared" si="10"/>
        <v>3123.35</v>
      </c>
    </row>
    <row r="8" spans="1:13" ht="14.25">
      <c r="A8" s="33">
        <v>1006</v>
      </c>
      <c r="B8" s="34" t="str">
        <f t="shared" si="0"/>
        <v>沈沉</v>
      </c>
      <c r="C8" s="34" t="str">
        <f t="shared" si="1"/>
        <v>人事部</v>
      </c>
      <c r="D8" s="39">
        <v>2000</v>
      </c>
      <c r="E8" s="35">
        <f t="shared" si="2"/>
        <v>300</v>
      </c>
      <c r="F8" s="35">
        <f t="shared" si="3"/>
        <v>100</v>
      </c>
      <c r="G8" s="35">
        <f t="shared" si="4"/>
        <v>120</v>
      </c>
      <c r="H8" s="35">
        <f t="shared" si="5"/>
        <v>200</v>
      </c>
      <c r="I8" s="35">
        <f t="shared" si="6"/>
        <v>50</v>
      </c>
      <c r="J8" s="35">
        <f t="shared" si="7"/>
        <v>2270</v>
      </c>
      <c r="K8" s="35">
        <f t="shared" si="8"/>
        <v>1270</v>
      </c>
      <c r="L8" s="35">
        <f t="shared" si="9"/>
        <v>102</v>
      </c>
      <c r="M8" s="36">
        <f t="shared" si="10"/>
        <v>2168</v>
      </c>
    </row>
    <row r="9" spans="1:13" ht="14.25">
      <c r="A9" s="33">
        <v>1007</v>
      </c>
      <c r="B9" s="34" t="str">
        <f t="shared" si="0"/>
        <v>蔡小蓓</v>
      </c>
      <c r="C9" s="34" t="str">
        <f t="shared" si="1"/>
        <v>行政部</v>
      </c>
      <c r="D9" s="39">
        <v>2000</v>
      </c>
      <c r="E9" s="35">
        <f t="shared" si="2"/>
        <v>300</v>
      </c>
      <c r="F9" s="35">
        <f t="shared" si="3"/>
        <v>100</v>
      </c>
      <c r="G9" s="35">
        <f t="shared" si="4"/>
        <v>0</v>
      </c>
      <c r="H9" s="35">
        <f t="shared" si="5"/>
        <v>200</v>
      </c>
      <c r="I9" s="35">
        <f t="shared" si="6"/>
        <v>36</v>
      </c>
      <c r="J9" s="35">
        <f t="shared" si="7"/>
        <v>2164</v>
      </c>
      <c r="K9" s="35">
        <f t="shared" si="8"/>
        <v>1164</v>
      </c>
      <c r="L9" s="35">
        <f t="shared" si="9"/>
        <v>91.4</v>
      </c>
      <c r="M9" s="36">
        <f t="shared" si="10"/>
        <v>2072.6</v>
      </c>
    </row>
    <row r="10" spans="1:13" ht="14.25">
      <c r="A10" s="33">
        <v>1008</v>
      </c>
      <c r="B10" s="34" t="str">
        <f t="shared" si="0"/>
        <v>尹南</v>
      </c>
      <c r="C10" s="34" t="str">
        <f t="shared" si="1"/>
        <v>财务部</v>
      </c>
      <c r="D10" s="39">
        <v>3000</v>
      </c>
      <c r="E10" s="35">
        <f t="shared" si="2"/>
        <v>340</v>
      </c>
      <c r="F10" s="35">
        <f t="shared" si="3"/>
        <v>100</v>
      </c>
      <c r="G10" s="35">
        <f t="shared" si="4"/>
        <v>120</v>
      </c>
      <c r="H10" s="35">
        <f t="shared" si="5"/>
        <v>200</v>
      </c>
      <c r="I10" s="35">
        <f t="shared" si="6"/>
        <v>40</v>
      </c>
      <c r="J10" s="35">
        <f t="shared" si="7"/>
        <v>3320</v>
      </c>
      <c r="K10" s="35">
        <f t="shared" si="8"/>
        <v>2320</v>
      </c>
      <c r="L10" s="35">
        <f t="shared" si="9"/>
        <v>223</v>
      </c>
      <c r="M10" s="36">
        <f t="shared" si="10"/>
        <v>3097</v>
      </c>
    </row>
    <row r="11" spans="1:13" ht="14.25">
      <c r="A11" s="33">
        <v>1009</v>
      </c>
      <c r="B11" s="50" t="str">
        <f t="shared" si="0"/>
        <v> 陈小旭</v>
      </c>
      <c r="C11" s="34" t="str">
        <f t="shared" si="1"/>
        <v>销售部</v>
      </c>
      <c r="D11" s="39">
        <v>2500</v>
      </c>
      <c r="E11" s="35">
        <f t="shared" si="2"/>
        <v>250</v>
      </c>
      <c r="F11" s="35">
        <f t="shared" si="3"/>
        <v>100</v>
      </c>
      <c r="G11" s="35">
        <f t="shared" si="4"/>
        <v>120</v>
      </c>
      <c r="H11" s="35">
        <f t="shared" si="5"/>
        <v>200</v>
      </c>
      <c r="I11" s="35">
        <f t="shared" si="6"/>
        <v>60</v>
      </c>
      <c r="J11" s="35">
        <f t="shared" si="7"/>
        <v>2710</v>
      </c>
      <c r="K11" s="35">
        <f t="shared" si="8"/>
        <v>1710</v>
      </c>
      <c r="L11" s="35">
        <f t="shared" si="9"/>
        <v>146</v>
      </c>
      <c r="M11" s="36">
        <f t="shared" si="10"/>
        <v>2564</v>
      </c>
    </row>
    <row r="12" spans="1:13" ht="14.25">
      <c r="A12" s="33">
        <v>1010</v>
      </c>
      <c r="B12" s="34" t="str">
        <f t="shared" si="0"/>
        <v>薛婧</v>
      </c>
      <c r="C12" s="34" t="str">
        <f t="shared" si="1"/>
        <v>业务部</v>
      </c>
      <c r="D12" s="39">
        <v>1500</v>
      </c>
      <c r="E12" s="35">
        <f t="shared" si="2"/>
        <v>450</v>
      </c>
      <c r="F12" s="35">
        <f t="shared" si="3"/>
        <v>100</v>
      </c>
      <c r="G12" s="35">
        <f t="shared" si="4"/>
        <v>120</v>
      </c>
      <c r="H12" s="35">
        <f t="shared" si="5"/>
        <v>200</v>
      </c>
      <c r="I12" s="35">
        <f t="shared" si="6"/>
        <v>25</v>
      </c>
      <c r="J12" s="35">
        <f t="shared" si="7"/>
        <v>1945</v>
      </c>
      <c r="K12" s="35">
        <f t="shared" si="8"/>
        <v>945</v>
      </c>
      <c r="L12" s="35">
        <f t="shared" si="9"/>
        <v>69.5</v>
      </c>
      <c r="M12" s="36">
        <f t="shared" si="10"/>
        <v>1875.5</v>
      </c>
    </row>
    <row r="13" spans="1:13" ht="14.25">
      <c r="A13" s="33">
        <v>1011</v>
      </c>
      <c r="B13" s="34" t="str">
        <f t="shared" si="0"/>
        <v>萧煜</v>
      </c>
      <c r="C13" s="34" t="str">
        <f t="shared" si="1"/>
        <v>财务部</v>
      </c>
      <c r="D13" s="39">
        <v>2000</v>
      </c>
      <c r="E13" s="35">
        <f t="shared" si="2"/>
        <v>360</v>
      </c>
      <c r="F13" s="35">
        <f t="shared" si="3"/>
        <v>100</v>
      </c>
      <c r="G13" s="35">
        <f t="shared" si="4"/>
        <v>0</v>
      </c>
      <c r="H13" s="35">
        <f t="shared" si="5"/>
        <v>200</v>
      </c>
      <c r="I13" s="35">
        <f t="shared" si="6"/>
        <v>26</v>
      </c>
      <c r="J13" s="35">
        <f t="shared" si="7"/>
        <v>2234</v>
      </c>
      <c r="K13" s="35">
        <f t="shared" si="8"/>
        <v>1234</v>
      </c>
      <c r="L13" s="35">
        <f t="shared" si="9"/>
        <v>98.4</v>
      </c>
      <c r="M13" s="36">
        <f t="shared" si="10"/>
        <v>2135.6</v>
      </c>
    </row>
    <row r="14" spans="1:13" ht="14.25">
      <c r="A14" s="33">
        <v>1012</v>
      </c>
      <c r="B14" s="34" t="str">
        <f t="shared" si="0"/>
        <v>陈露</v>
      </c>
      <c r="C14" s="34" t="str">
        <f t="shared" si="1"/>
        <v>销售部</v>
      </c>
      <c r="D14" s="35">
        <v>3000</v>
      </c>
      <c r="E14" s="35">
        <f t="shared" si="2"/>
        <v>360</v>
      </c>
      <c r="F14" s="35">
        <f t="shared" si="3"/>
        <v>100</v>
      </c>
      <c r="G14" s="35">
        <f t="shared" si="4"/>
        <v>120</v>
      </c>
      <c r="H14" s="35">
        <f t="shared" si="5"/>
        <v>200</v>
      </c>
      <c r="I14" s="35">
        <f t="shared" si="6"/>
        <v>39</v>
      </c>
      <c r="J14" s="35">
        <f t="shared" si="7"/>
        <v>3341</v>
      </c>
      <c r="K14" s="35">
        <f t="shared" si="8"/>
        <v>2341</v>
      </c>
      <c r="L14" s="35">
        <f t="shared" si="9"/>
        <v>226.14999999999998</v>
      </c>
      <c r="M14" s="36">
        <f t="shared" si="10"/>
        <v>3114.85</v>
      </c>
    </row>
    <row r="15" spans="1:13" ht="14.25">
      <c r="A15" s="33">
        <v>1013</v>
      </c>
      <c r="B15" s="34" t="str">
        <f t="shared" si="0"/>
        <v>杨清清</v>
      </c>
      <c r="C15" s="34" t="str">
        <f t="shared" si="1"/>
        <v>业务部</v>
      </c>
      <c r="D15" s="35">
        <v>2500</v>
      </c>
      <c r="E15" s="35">
        <f t="shared" si="2"/>
        <v>120</v>
      </c>
      <c r="F15" s="35">
        <f t="shared" si="3"/>
        <v>100</v>
      </c>
      <c r="G15" s="35">
        <f t="shared" si="4"/>
        <v>120</v>
      </c>
      <c r="H15" s="35">
        <f t="shared" si="5"/>
        <v>200</v>
      </c>
      <c r="I15" s="35">
        <f t="shared" si="6"/>
        <v>48</v>
      </c>
      <c r="J15" s="35">
        <f t="shared" si="7"/>
        <v>2592</v>
      </c>
      <c r="K15" s="35">
        <f t="shared" si="8"/>
        <v>1592</v>
      </c>
      <c r="L15" s="35">
        <f t="shared" si="9"/>
        <v>134.20000000000002</v>
      </c>
      <c r="M15" s="36">
        <f t="shared" si="10"/>
        <v>2457.8</v>
      </c>
    </row>
    <row r="16" spans="1:13" ht="14.25">
      <c r="A16" s="33">
        <v>1014</v>
      </c>
      <c r="B16" s="34" t="str">
        <f t="shared" si="0"/>
        <v>柳晓琳</v>
      </c>
      <c r="C16" s="34" t="str">
        <f t="shared" si="1"/>
        <v>人事部</v>
      </c>
      <c r="D16" s="35">
        <v>3000</v>
      </c>
      <c r="E16" s="35">
        <f t="shared" si="2"/>
        <v>450</v>
      </c>
      <c r="F16" s="35">
        <f t="shared" si="3"/>
        <v>100</v>
      </c>
      <c r="G16" s="35">
        <f t="shared" si="4"/>
        <v>120</v>
      </c>
      <c r="H16" s="35">
        <f t="shared" si="5"/>
        <v>200</v>
      </c>
      <c r="I16" s="35">
        <f t="shared" si="6"/>
        <v>52</v>
      </c>
      <c r="J16" s="35">
        <f t="shared" si="7"/>
        <v>3418</v>
      </c>
      <c r="K16" s="35">
        <f t="shared" si="8"/>
        <v>2418</v>
      </c>
      <c r="L16" s="35">
        <f t="shared" si="9"/>
        <v>237.7</v>
      </c>
      <c r="M16" s="36">
        <f t="shared" si="10"/>
        <v>3180.3</v>
      </c>
    </row>
    <row r="17" spans="1:13" ht="14.25">
      <c r="A17" s="33">
        <v>1015</v>
      </c>
      <c r="B17" s="34" t="str">
        <f t="shared" si="0"/>
        <v>杜媛媛</v>
      </c>
      <c r="C17" s="34" t="str">
        <f t="shared" si="1"/>
        <v>行政部</v>
      </c>
      <c r="D17" s="35">
        <v>2000</v>
      </c>
      <c r="E17" s="35">
        <f t="shared" si="2"/>
        <v>120</v>
      </c>
      <c r="F17" s="35">
        <f t="shared" si="3"/>
        <v>100</v>
      </c>
      <c r="G17" s="35">
        <f t="shared" si="4"/>
        <v>120</v>
      </c>
      <c r="H17" s="35">
        <f t="shared" si="5"/>
        <v>200</v>
      </c>
      <c r="I17" s="35">
        <f t="shared" si="6"/>
        <v>16</v>
      </c>
      <c r="J17" s="35">
        <f t="shared" si="7"/>
        <v>2124</v>
      </c>
      <c r="K17" s="35">
        <f t="shared" si="8"/>
        <v>1124</v>
      </c>
      <c r="L17" s="35">
        <f t="shared" si="9"/>
        <v>87.4</v>
      </c>
      <c r="M17" s="36">
        <f t="shared" si="10"/>
        <v>2036.6</v>
      </c>
    </row>
    <row r="18" spans="1:13" ht="14.25">
      <c r="A18" s="33">
        <v>1016</v>
      </c>
      <c r="B18" s="34" t="str">
        <f t="shared" si="0"/>
        <v>乔小麦</v>
      </c>
      <c r="C18" s="34" t="str">
        <f t="shared" si="1"/>
        <v>财务部</v>
      </c>
      <c r="D18" s="35">
        <v>3000</v>
      </c>
      <c r="E18" s="35">
        <f t="shared" si="2"/>
        <v>120</v>
      </c>
      <c r="F18" s="35">
        <f t="shared" si="3"/>
        <v>100</v>
      </c>
      <c r="G18" s="35">
        <f t="shared" si="4"/>
        <v>120</v>
      </c>
      <c r="H18" s="35">
        <f t="shared" si="5"/>
        <v>200</v>
      </c>
      <c r="I18" s="35">
        <f t="shared" si="6"/>
        <v>54</v>
      </c>
      <c r="J18" s="35">
        <f t="shared" si="7"/>
        <v>3086</v>
      </c>
      <c r="K18" s="35">
        <f t="shared" si="8"/>
        <v>2086</v>
      </c>
      <c r="L18" s="35">
        <f t="shared" si="9"/>
        <v>187.89999999999998</v>
      </c>
      <c r="M18" s="36">
        <f t="shared" si="10"/>
        <v>2898.1</v>
      </c>
    </row>
    <row r="19" spans="1:13" ht="14.25">
      <c r="A19" s="33">
        <v>1017</v>
      </c>
      <c r="B19" s="34" t="str">
        <f t="shared" si="0"/>
        <v>丁欣</v>
      </c>
      <c r="C19" s="34" t="str">
        <f t="shared" si="1"/>
        <v>销售部</v>
      </c>
      <c r="D19" s="35">
        <v>2000</v>
      </c>
      <c r="E19" s="35">
        <f t="shared" si="2"/>
        <v>450</v>
      </c>
      <c r="F19" s="35">
        <f t="shared" si="3"/>
        <v>100</v>
      </c>
      <c r="G19" s="35">
        <f t="shared" si="4"/>
        <v>0</v>
      </c>
      <c r="H19" s="35">
        <f t="shared" si="5"/>
        <v>200</v>
      </c>
      <c r="I19" s="35">
        <f t="shared" si="6"/>
        <v>16</v>
      </c>
      <c r="J19" s="35">
        <f t="shared" si="7"/>
        <v>2334</v>
      </c>
      <c r="K19" s="35">
        <f t="shared" si="8"/>
        <v>1334</v>
      </c>
      <c r="L19" s="35">
        <f t="shared" si="9"/>
        <v>108.4</v>
      </c>
      <c r="M19" s="36">
        <f t="shared" si="10"/>
        <v>2225.6</v>
      </c>
    </row>
    <row r="20" spans="1:13" ht="15" thickBot="1">
      <c r="A20" s="37">
        <v>1018</v>
      </c>
      <c r="B20" s="37" t="str">
        <f t="shared" si="0"/>
        <v>赵震</v>
      </c>
      <c r="C20" s="37" t="str">
        <f t="shared" si="1"/>
        <v>业务部</v>
      </c>
      <c r="D20" s="38">
        <v>2500</v>
      </c>
      <c r="E20" s="38">
        <f t="shared" si="2"/>
        <v>450</v>
      </c>
      <c r="F20" s="38">
        <f t="shared" si="3"/>
        <v>100</v>
      </c>
      <c r="G20" s="38">
        <f t="shared" si="4"/>
        <v>120</v>
      </c>
      <c r="H20" s="38">
        <f t="shared" si="5"/>
        <v>200</v>
      </c>
      <c r="I20" s="38">
        <f t="shared" si="6"/>
        <v>49</v>
      </c>
      <c r="J20" s="38">
        <f t="shared" si="7"/>
        <v>2921</v>
      </c>
      <c r="K20" s="38">
        <f t="shared" si="8"/>
        <v>1921</v>
      </c>
      <c r="L20" s="38">
        <f t="shared" si="9"/>
        <v>167.10000000000002</v>
      </c>
      <c r="M20" s="43">
        <f t="shared" si="10"/>
        <v>2753.9</v>
      </c>
    </row>
    <row r="21" ht="15" thickBot="1"/>
    <row r="22" spans="3:4" ht="14.25">
      <c r="C22" s="40" t="s">
        <v>4</v>
      </c>
      <c r="D22" s="41" t="s">
        <v>52</v>
      </c>
    </row>
    <row r="23" spans="3:4" ht="14.25">
      <c r="C23" s="24" t="s">
        <v>47</v>
      </c>
      <c r="D23" s="42">
        <f>DSUM(C2:M20,M2,C22:C23)</f>
        <v>8326.3</v>
      </c>
    </row>
    <row r="24" spans="3:4" ht="14.25">
      <c r="C24" s="24" t="s">
        <v>48</v>
      </c>
      <c r="D24" s="42">
        <f>SUM(DSUM(C2:M20,M2,C22:C24),-D23)</f>
        <v>6337.500000000002</v>
      </c>
    </row>
    <row r="25" spans="3:4" ht="14.25">
      <c r="C25" s="24" t="s">
        <v>49</v>
      </c>
      <c r="D25" s="42">
        <f>SUM(DSUM(C2:M20,M2,C22:C25),-D23-D24)</f>
        <v>10835.099999999997</v>
      </c>
    </row>
    <row r="26" spans="3:4" ht="14.25">
      <c r="C26" s="24" t="s">
        <v>50</v>
      </c>
      <c r="D26" s="42">
        <f>SUM(DSUM(C2:M20,M2,C22:C26),-D23-D24-D25)</f>
        <v>10164.249999999996</v>
      </c>
    </row>
    <row r="27" spans="3:4" ht="15" thickBot="1">
      <c r="C27" s="27" t="s">
        <v>51</v>
      </c>
      <c r="D27" s="44">
        <f>SUM(DSUM(C2:M20,M2,C22:C27),-D23-D24-D25-D26)</f>
        <v>10210.550000000003</v>
      </c>
    </row>
  </sheetData>
  <mergeCells count="1">
    <mergeCell ref="A1:M1"/>
  </mergeCells>
  <dataValidations count="1">
    <dataValidation allowBlank="1" showErrorMessage="1" sqref="D3:D15"/>
  </dataValidation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B7">
      <selection activeCell="O29" sqref="O29"/>
    </sheetView>
  </sheetViews>
  <sheetFormatPr defaultColWidth="9.00390625" defaultRowHeight="14.25"/>
  <cols>
    <col min="4" max="4" width="10.50390625" style="0" bestFit="1" customWidth="1"/>
    <col min="5" max="9" width="9.125" style="0" bestFit="1" customWidth="1"/>
    <col min="10" max="10" width="10.50390625" style="0" bestFit="1" customWidth="1"/>
    <col min="11" max="11" width="11.25390625" style="0" customWidth="1"/>
    <col min="12" max="12" width="11.625" style="0" bestFit="1" customWidth="1"/>
    <col min="13" max="13" width="9.50390625" style="0" bestFit="1" customWidth="1"/>
  </cols>
  <sheetData>
    <row r="1" spans="1:13" ht="14.25">
      <c r="A1" t="str">
        <f>IF(MOD(ROW(),3)=0,"",IF(MOD(ROW(),3)=1,'员工工资表'!A$2,INDEX('员工工资表'!$A:$M,(ROW()+4)/3+1,COLUMN())))</f>
        <v>员工编号</v>
      </c>
      <c r="B1" t="str">
        <f>IF(MOD(ROW(),3)=0,"",IF(MOD(ROW(),3)=1,'员工工资表'!B$2,INDEX('员工工资表'!$A:$M,(ROW()+4)/3+1,COLUMN())))</f>
        <v>员工姓名</v>
      </c>
      <c r="C1" t="str">
        <f>IF(MOD(ROW(),3)=0,"",IF(MOD(ROW(),3)=1,'员工工资表'!C$2,INDEX('员工工资表'!$A:$M,(ROW()+4)/3+1,COLUMN())))</f>
        <v>所在部门</v>
      </c>
      <c r="D1" t="str">
        <f>IF(MOD(ROW(),3)=0,"",IF(MOD(ROW(),3)=1,'员工工资表'!D$2,INDEX('员工工资表'!$A:$M,(ROW()+4)/3+1,COLUMN())))</f>
        <v>基本工资</v>
      </c>
      <c r="E1" t="str">
        <f>IF(MOD(ROW(),3)=0,"",IF(MOD(ROW(),3)=1,'员工工资表'!E$2,INDEX('员工工资表'!$A:$M,(ROW()+4)/3+1,COLUMN())))</f>
        <v>奖金</v>
      </c>
      <c r="F1" t="str">
        <f>IF(MOD(ROW(),3)=0,"",IF(MOD(ROW(),3)=1,'员工工资表'!F$2,INDEX('员工工资表'!$A:$M,(ROW()+4)/3+1,COLUMN())))</f>
        <v>住房补助</v>
      </c>
      <c r="G1" t="str">
        <f>IF(MOD(ROW(),3)=0,"",IF(MOD(ROW(),3)=1,'员工工资表'!G$2,INDEX('员工工资表'!$A:$M,(ROW()+4)/3+1,COLUMN())))</f>
        <v>车费补助</v>
      </c>
      <c r="H1" t="str">
        <f>IF(MOD(ROW(),3)=0,"",IF(MOD(ROW(),3)=1,'员工工资表'!H$2,INDEX('员工工资表'!$A:$M,(ROW()+4)/3+1,COLUMN())))</f>
        <v>保险金</v>
      </c>
      <c r="I1" t="str">
        <f>IF(MOD(ROW(),3)=0,"",IF(MOD(ROW(),3)=1,'员工工资表'!I$2,INDEX('员工工资表'!$A:$M,(ROW()+4)/3+1,COLUMN())))</f>
        <v>请假扣款</v>
      </c>
      <c r="J1" t="str">
        <f>IF(MOD(ROW(),3)=0,"",IF(MOD(ROW(),3)=1,'员工工资表'!J$2,INDEX('员工工资表'!$A:$M,(ROW()+4)/3+1,COLUMN())))</f>
        <v>应发金额</v>
      </c>
      <c r="K1" t="str">
        <f>IF(MOD(ROW(),3)=0,"",IF(MOD(ROW(),3)=1,'员工工资表'!K$2,INDEX('员工工资表'!$A:$M,(ROW()+4)/3+1,COLUMN())))</f>
        <v>扣税所得额</v>
      </c>
      <c r="L1" t="str">
        <f>IF(MOD(ROW(),3)=0,"",IF(MOD(ROW(),3)=1,'员工工资表'!L$2,INDEX('员工工资表'!$A:$M,(ROW()+4)/3+1,COLUMN())))</f>
        <v>个人所得税</v>
      </c>
      <c r="M1" t="str">
        <f>IF(MOD(ROW(),3)=0,"",IF(MOD(ROW(),3)=1,'员工工资表'!M$2,INDEX('员工工资表'!$A:$M,(ROW()+4)/3+1,COLUMN())))</f>
        <v>实发金额</v>
      </c>
    </row>
    <row r="2" spans="1:13" ht="14.25">
      <c r="A2">
        <f>IF(MOD(ROW(),3)=0,"",IF(MOD(ROW(),3)=1,'员工工资表'!A$2,INDEX('员工工资表'!$A:$M,(ROW()+4)/3+1,COLUMN())))</f>
        <v>1001</v>
      </c>
      <c r="B2" t="str">
        <f>IF(MOD(ROW(),3)=0,"",IF(MOD(ROW(),3)=1,'员工工资表'!B$2,INDEX('员工工资表'!$A:$M,(ROW()+4)/3+1,COLUMN())))</f>
        <v>江雨薇</v>
      </c>
      <c r="C2" t="str">
        <f>IF(MOD(ROW(),3)=0,"",IF(MOD(ROW(),3)=1,'员工工资表'!C$2,INDEX('员工工资表'!$A:$M,(ROW()+4)/3+1,COLUMN())))</f>
        <v>人事部</v>
      </c>
      <c r="D2" s="45">
        <f>IF(MOD(ROW(),3)=0,"",IF(MOD(ROW(),3)=1,'员工工资表'!D$2,INDEX('员工工资表'!$A:$M,(ROW()+4)/3+1,COLUMN())))</f>
        <v>3000</v>
      </c>
      <c r="E2" s="45">
        <f>IF(MOD(ROW(),3)=0,"",IF(MOD(ROW(),3)=1,'员工工资表'!E$2,INDEX('员工工资表'!$A:$M,(ROW()+4)/3+1,COLUMN())))</f>
        <v>300</v>
      </c>
      <c r="F2" s="45">
        <f>IF(MOD(ROW(),3)=0,"",IF(MOD(ROW(),3)=1,'员工工资表'!F$2,INDEX('员工工资表'!$A:$M,(ROW()+4)/3+1,COLUMN())))</f>
        <v>100</v>
      </c>
      <c r="G2" s="45">
        <f>IF(MOD(ROW(),3)=0,"",IF(MOD(ROW(),3)=1,'员工工资表'!G$2,INDEX('员工工资表'!$A:$M,(ROW()+4)/3+1,COLUMN())))</f>
        <v>0</v>
      </c>
      <c r="H2" s="45">
        <f>IF(MOD(ROW(),3)=0,"",IF(MOD(ROW(),3)=1,'员工工资表'!H$2,INDEX('员工工资表'!$A:$M,(ROW()+4)/3+1,COLUMN())))</f>
        <v>200</v>
      </c>
      <c r="I2" s="45">
        <f>IF(MOD(ROW(),3)=0,"",IF(MOD(ROW(),3)=1,'员工工资表'!I$2,INDEX('员工工资表'!$A:$M,(ROW()+4)/3+1,COLUMN())))</f>
        <v>20</v>
      </c>
      <c r="J2" s="45">
        <f>IF(MOD(ROW(),3)=0,"",IF(MOD(ROW(),3)=1,'员工工资表'!J$2,INDEX('员工工资表'!$A:$M,(ROW()+4)/3+1,COLUMN())))</f>
        <v>3180</v>
      </c>
      <c r="K2" s="45">
        <f>IF(MOD(ROW(),3)=0,"",IF(MOD(ROW(),3)=1,'员工工资表'!K$2,INDEX('员工工资表'!$A:$M,(ROW()+4)/3+1,COLUMN())))</f>
        <v>2180</v>
      </c>
      <c r="L2" s="45">
        <f>IF(MOD(ROW(),3)=0,"",IF(MOD(ROW(),3)=1,'员工工资表'!L$2,INDEX('员工工资表'!$A:$M,(ROW()+4)/3+1,COLUMN())))</f>
        <v>202</v>
      </c>
      <c r="M2" s="45">
        <f>IF(MOD(ROW(),3)=0,"",IF(MOD(ROW(),3)=1,'员工工资表'!M$2,INDEX('员工工资表'!$A:$M,(ROW()+4)/3+1,COLUMN())))</f>
        <v>2978</v>
      </c>
    </row>
    <row r="3" spans="1:13" ht="14.25">
      <c r="A3">
        <f>IF(MOD(ROW(),3)=0,"",IF(MOD(ROW(),3)=1,'员工工资表'!A$2,INDEX('员工工资表'!$A:$M,(ROW()+4)/3+1,COLUMN())))</f>
      </c>
      <c r="B3">
        <f>IF(MOD(ROW(),3)=0,"",IF(MOD(ROW(),3)=1,'员工工资表'!B$2,INDEX('员工工资表'!$A:$M,(ROW()+4)/3+1,COLUMN())))</f>
      </c>
      <c r="C3">
        <f>IF(MOD(ROW(),3)=0,"",IF(MOD(ROW(),3)=1,'员工工资表'!C$2,INDEX('员工工资表'!$A:$M,(ROW()+4)/3+1,COLUMN())))</f>
      </c>
      <c r="D3">
        <f>IF(MOD(ROW(),3)=0,"",IF(MOD(ROW(),3)=1,'员工工资表'!D$2,INDEX('员工工资表'!$A:$M,(ROW()+4)/3+1,COLUMN())))</f>
      </c>
      <c r="E3">
        <f>IF(MOD(ROW(),3)=0,"",IF(MOD(ROW(),3)=1,'员工工资表'!E$2,INDEX('员工工资表'!$A:$M,(ROW()+4)/3+1,COLUMN())))</f>
      </c>
      <c r="F3">
        <f>IF(MOD(ROW(),3)=0,"",IF(MOD(ROW(),3)=1,'员工工资表'!F$2,INDEX('员工工资表'!$A:$M,(ROW()+4)/3+1,COLUMN())))</f>
      </c>
      <c r="G3">
        <f>IF(MOD(ROW(),3)=0,"",IF(MOD(ROW(),3)=1,'员工工资表'!G$2,INDEX('员工工资表'!$A:$M,(ROW()+4)/3+1,COLUMN())))</f>
      </c>
      <c r="H3">
        <f>IF(MOD(ROW(),3)=0,"",IF(MOD(ROW(),3)=1,'员工工资表'!H$2,INDEX('员工工资表'!$A:$M,(ROW()+4)/3+1,COLUMN())))</f>
      </c>
      <c r="I3">
        <f>IF(MOD(ROW(),3)=0,"",IF(MOD(ROW(),3)=1,'员工工资表'!I$2,INDEX('员工工资表'!$A:$M,(ROW()+4)/3+1,COLUMN())))</f>
      </c>
      <c r="J3">
        <f>IF(MOD(ROW(),3)=0,"",IF(MOD(ROW(),3)=1,'员工工资表'!J$2,INDEX('员工工资表'!$A:$M,(ROW()+4)/3+1,COLUMN())))</f>
      </c>
      <c r="K3">
        <f>IF(MOD(ROW(),3)=0,"",IF(MOD(ROW(),3)=1,'员工工资表'!K$2,INDEX('员工工资表'!$A:$M,(ROW()+4)/3+1,COLUMN())))</f>
      </c>
      <c r="L3">
        <f>IF(MOD(ROW(),3)=0,"",IF(MOD(ROW(),3)=1,'员工工资表'!L$2,INDEX('员工工资表'!$A:$M,(ROW()+4)/3+1,COLUMN())))</f>
      </c>
      <c r="M3">
        <f>IF(MOD(ROW(),3)=0,"",IF(MOD(ROW(),3)=1,'员工工资表'!M$2,INDEX('员工工资表'!$A:$M,(ROW()+4)/3+1,COLUMN())))</f>
      </c>
    </row>
    <row r="4" spans="1:13" ht="14.25">
      <c r="A4" t="str">
        <f>IF(MOD(ROW(),3)=0,"",IF(MOD(ROW(),3)=1,'员工工资表'!A$2,INDEX('员工工资表'!$A:$M,(ROW()+4)/3+1,COLUMN())))</f>
        <v>员工编号</v>
      </c>
      <c r="B4" t="str">
        <f>IF(MOD(ROW(),3)=0,"",IF(MOD(ROW(),3)=1,'员工工资表'!B$2,INDEX('员工工资表'!$A:$M,(ROW()+4)/3+1,COLUMN())))</f>
        <v>员工姓名</v>
      </c>
      <c r="C4" t="str">
        <f>IF(MOD(ROW(),3)=0,"",IF(MOD(ROW(),3)=1,'员工工资表'!C$2,INDEX('员工工资表'!$A:$M,(ROW()+4)/3+1,COLUMN())))</f>
        <v>所在部门</v>
      </c>
      <c r="D4" t="str">
        <f>IF(MOD(ROW(),3)=0,"",IF(MOD(ROW(),3)=1,'员工工资表'!D$2,INDEX('员工工资表'!$A:$M,(ROW()+4)/3+1,COLUMN())))</f>
        <v>基本工资</v>
      </c>
      <c r="E4" t="str">
        <f>IF(MOD(ROW(),3)=0,"",IF(MOD(ROW(),3)=1,'员工工资表'!E$2,INDEX('员工工资表'!$A:$M,(ROW()+4)/3+1,COLUMN())))</f>
        <v>奖金</v>
      </c>
      <c r="F4" t="str">
        <f>IF(MOD(ROW(),3)=0,"",IF(MOD(ROW(),3)=1,'员工工资表'!F$2,INDEX('员工工资表'!$A:$M,(ROW()+4)/3+1,COLUMN())))</f>
        <v>住房补助</v>
      </c>
      <c r="G4" t="str">
        <f>IF(MOD(ROW(),3)=0,"",IF(MOD(ROW(),3)=1,'员工工资表'!G$2,INDEX('员工工资表'!$A:$M,(ROW()+4)/3+1,COLUMN())))</f>
        <v>车费补助</v>
      </c>
      <c r="H4" t="str">
        <f>IF(MOD(ROW(),3)=0,"",IF(MOD(ROW(),3)=1,'员工工资表'!H$2,INDEX('员工工资表'!$A:$M,(ROW()+4)/3+1,COLUMN())))</f>
        <v>保险金</v>
      </c>
      <c r="I4" t="str">
        <f>IF(MOD(ROW(),3)=0,"",IF(MOD(ROW(),3)=1,'员工工资表'!I$2,INDEX('员工工资表'!$A:$M,(ROW()+4)/3+1,COLUMN())))</f>
        <v>请假扣款</v>
      </c>
      <c r="J4" t="str">
        <f>IF(MOD(ROW(),3)=0,"",IF(MOD(ROW(),3)=1,'员工工资表'!J$2,INDEX('员工工资表'!$A:$M,(ROW()+4)/3+1,COLUMN())))</f>
        <v>应发金额</v>
      </c>
      <c r="K4" t="str">
        <f>IF(MOD(ROW(),3)=0,"",IF(MOD(ROW(),3)=1,'员工工资表'!K$2,INDEX('员工工资表'!$A:$M,(ROW()+4)/3+1,COLUMN())))</f>
        <v>扣税所得额</v>
      </c>
      <c r="L4" t="str">
        <f>IF(MOD(ROW(),3)=0,"",IF(MOD(ROW(),3)=1,'员工工资表'!L$2,INDEX('员工工资表'!$A:$M,(ROW()+4)/3+1,COLUMN())))</f>
        <v>个人所得税</v>
      </c>
      <c r="M4" t="str">
        <f>IF(MOD(ROW(),3)=0,"",IF(MOD(ROW(),3)=1,'员工工资表'!M$2,INDEX('员工工资表'!$A:$M,(ROW()+4)/3+1,COLUMN())))</f>
        <v>实发金额</v>
      </c>
    </row>
    <row r="5" spans="1:13" ht="14.25">
      <c r="A5">
        <f>IF(MOD(ROW(),3)=0,"",IF(MOD(ROW(),3)=1,'员工工资表'!A$2,INDEX('员工工资表'!$A:$M,(ROW()+4)/3+1,COLUMN())))</f>
        <v>1002</v>
      </c>
      <c r="B5" t="str">
        <f>IF(MOD(ROW(),3)=0,"",IF(MOD(ROW(),3)=1,'员工工资表'!B$2,INDEX('员工工资表'!$A:$M,(ROW()+4)/3+1,COLUMN())))</f>
        <v>郝思嘉</v>
      </c>
      <c r="C5" t="str">
        <f>IF(MOD(ROW(),3)=0,"",IF(MOD(ROW(),3)=1,'员工工资表'!C$2,INDEX('员工工资表'!$A:$M,(ROW()+4)/3+1,COLUMN())))</f>
        <v>行政部</v>
      </c>
      <c r="D5" s="45">
        <f>IF(MOD(ROW(),3)=0,"",IF(MOD(ROW(),3)=1,'员工工资表'!D$2,INDEX('员工工资表'!$A:$M,(ROW()+4)/3+1,COLUMN())))</f>
        <v>2000</v>
      </c>
      <c r="E5" s="45">
        <f>IF(MOD(ROW(),3)=0,"",IF(MOD(ROW(),3)=1,'员工工资表'!E$2,INDEX('员工工资表'!$A:$M,(ROW()+4)/3+1,COLUMN())))</f>
        <v>340</v>
      </c>
      <c r="F5" s="45">
        <f>IF(MOD(ROW(),3)=0,"",IF(MOD(ROW(),3)=1,'员工工资表'!F$2,INDEX('员工工资表'!$A:$M,(ROW()+4)/3+1,COLUMN())))</f>
        <v>100</v>
      </c>
      <c r="G5" s="45">
        <f>IF(MOD(ROW(),3)=0,"",IF(MOD(ROW(),3)=1,'员工工资表'!G$2,INDEX('员工工资表'!$A:$M,(ROW()+4)/3+1,COLUMN())))</f>
        <v>120</v>
      </c>
      <c r="H5" s="45">
        <f>IF(MOD(ROW(),3)=0,"",IF(MOD(ROW(),3)=1,'员工工资表'!H$2,INDEX('员工工资表'!$A:$M,(ROW()+4)/3+1,COLUMN())))</f>
        <v>200</v>
      </c>
      <c r="I5" s="45">
        <f>IF(MOD(ROW(),3)=0,"",IF(MOD(ROW(),3)=1,'员工工资表'!I$2,INDEX('员工工资表'!$A:$M,(ROW()+4)/3+1,COLUMN())))</f>
        <v>23</v>
      </c>
      <c r="J5" s="45">
        <f>IF(MOD(ROW(),3)=0,"",IF(MOD(ROW(),3)=1,'员工工资表'!J$2,INDEX('员工工资表'!$A:$M,(ROW()+4)/3+1,COLUMN())))</f>
        <v>2337</v>
      </c>
      <c r="K5" s="45">
        <f>IF(MOD(ROW(),3)=0,"",IF(MOD(ROW(),3)=1,'员工工资表'!K$2,INDEX('员工工资表'!$A:$M,(ROW()+4)/3+1,COLUMN())))</f>
        <v>1337</v>
      </c>
      <c r="L5" s="45">
        <f>IF(MOD(ROW(),3)=0,"",IF(MOD(ROW(),3)=1,'员工工资表'!L$2,INDEX('员工工资表'!$A:$M,(ROW()+4)/3+1,COLUMN())))</f>
        <v>108.70000000000002</v>
      </c>
      <c r="M5" s="45">
        <f>IF(MOD(ROW(),3)=0,"",IF(MOD(ROW(),3)=1,'员工工资表'!M$2,INDEX('员工工资表'!$A:$M,(ROW()+4)/3+1,COLUMN())))</f>
        <v>2228.3</v>
      </c>
    </row>
    <row r="6" spans="1:13" ht="14.25">
      <c r="A6">
        <f>IF(MOD(ROW(),3)=0,"",IF(MOD(ROW(),3)=1,'员工工资表'!A$2,INDEX('员工工资表'!$A:$M,(ROW()+4)/3+1,COLUMN())))</f>
      </c>
      <c r="B6">
        <f>IF(MOD(ROW(),3)=0,"",IF(MOD(ROW(),3)=1,'员工工资表'!B$2,INDEX('员工工资表'!$A:$M,(ROW()+4)/3+1,COLUMN())))</f>
      </c>
      <c r="C6">
        <f>IF(MOD(ROW(),3)=0,"",IF(MOD(ROW(),3)=1,'员工工资表'!C$2,INDEX('员工工资表'!$A:$M,(ROW()+4)/3+1,COLUMN())))</f>
      </c>
      <c r="D6">
        <f>IF(MOD(ROW(),3)=0,"",IF(MOD(ROW(),3)=1,'员工工资表'!D$2,INDEX('员工工资表'!$A:$M,(ROW()+4)/3+1,COLUMN())))</f>
      </c>
      <c r="E6">
        <f>IF(MOD(ROW(),3)=0,"",IF(MOD(ROW(),3)=1,'员工工资表'!E$2,INDEX('员工工资表'!$A:$M,(ROW()+4)/3+1,COLUMN())))</f>
      </c>
      <c r="F6">
        <f>IF(MOD(ROW(),3)=0,"",IF(MOD(ROW(),3)=1,'员工工资表'!F$2,INDEX('员工工资表'!$A:$M,(ROW()+4)/3+1,COLUMN())))</f>
      </c>
      <c r="G6">
        <f>IF(MOD(ROW(),3)=0,"",IF(MOD(ROW(),3)=1,'员工工资表'!G$2,INDEX('员工工资表'!$A:$M,(ROW()+4)/3+1,COLUMN())))</f>
      </c>
      <c r="H6">
        <f>IF(MOD(ROW(),3)=0,"",IF(MOD(ROW(),3)=1,'员工工资表'!H$2,INDEX('员工工资表'!$A:$M,(ROW()+4)/3+1,COLUMN())))</f>
      </c>
      <c r="I6">
        <f>IF(MOD(ROW(),3)=0,"",IF(MOD(ROW(),3)=1,'员工工资表'!I$2,INDEX('员工工资表'!$A:$M,(ROW()+4)/3+1,COLUMN())))</f>
      </c>
      <c r="J6">
        <f>IF(MOD(ROW(),3)=0,"",IF(MOD(ROW(),3)=1,'员工工资表'!J$2,INDEX('员工工资表'!$A:$M,(ROW()+4)/3+1,COLUMN())))</f>
      </c>
      <c r="K6">
        <f>IF(MOD(ROW(),3)=0,"",IF(MOD(ROW(),3)=1,'员工工资表'!K$2,INDEX('员工工资表'!$A:$M,(ROW()+4)/3+1,COLUMN())))</f>
      </c>
      <c r="L6">
        <f>IF(MOD(ROW(),3)=0,"",IF(MOD(ROW(),3)=1,'员工工资表'!L$2,INDEX('员工工资表'!$A:$M,(ROW()+4)/3+1,COLUMN())))</f>
      </c>
      <c r="M6">
        <f>IF(MOD(ROW(),3)=0,"",IF(MOD(ROW(),3)=1,'员工工资表'!M$2,INDEX('员工工资表'!$A:$M,(ROW()+4)/3+1,COLUMN())))</f>
      </c>
    </row>
    <row r="7" spans="1:13" ht="14.25">
      <c r="A7" t="str">
        <f>IF(MOD(ROW(),3)=0,"",IF(MOD(ROW(),3)=1,'员工工资表'!A$2,INDEX('员工工资表'!$A:$M,(ROW()+4)/3+1,COLUMN())))</f>
        <v>员工编号</v>
      </c>
      <c r="B7" t="str">
        <f>IF(MOD(ROW(),3)=0,"",IF(MOD(ROW(),3)=1,'员工工资表'!B$2,INDEX('员工工资表'!$A:$M,(ROW()+4)/3+1,COLUMN())))</f>
        <v>员工姓名</v>
      </c>
      <c r="C7" t="str">
        <f>IF(MOD(ROW(),3)=0,"",IF(MOD(ROW(),3)=1,'员工工资表'!C$2,INDEX('员工工资表'!$A:$M,(ROW()+4)/3+1,COLUMN())))</f>
        <v>所在部门</v>
      </c>
      <c r="D7" t="str">
        <f>IF(MOD(ROW(),3)=0,"",IF(MOD(ROW(),3)=1,'员工工资表'!D$2,INDEX('员工工资表'!$A:$M,(ROW()+4)/3+1,COLUMN())))</f>
        <v>基本工资</v>
      </c>
      <c r="E7" t="str">
        <f>IF(MOD(ROW(),3)=0,"",IF(MOD(ROW(),3)=1,'员工工资表'!E$2,INDEX('员工工资表'!$A:$M,(ROW()+4)/3+1,COLUMN())))</f>
        <v>奖金</v>
      </c>
      <c r="F7" t="str">
        <f>IF(MOD(ROW(),3)=0,"",IF(MOD(ROW(),3)=1,'员工工资表'!F$2,INDEX('员工工资表'!$A:$M,(ROW()+4)/3+1,COLUMN())))</f>
        <v>住房补助</v>
      </c>
      <c r="G7" t="str">
        <f>IF(MOD(ROW(),3)=0,"",IF(MOD(ROW(),3)=1,'员工工资表'!G$2,INDEX('员工工资表'!$A:$M,(ROW()+4)/3+1,COLUMN())))</f>
        <v>车费补助</v>
      </c>
      <c r="H7" t="str">
        <f>IF(MOD(ROW(),3)=0,"",IF(MOD(ROW(),3)=1,'员工工资表'!H$2,INDEX('员工工资表'!$A:$M,(ROW()+4)/3+1,COLUMN())))</f>
        <v>保险金</v>
      </c>
      <c r="I7" t="str">
        <f>IF(MOD(ROW(),3)=0,"",IF(MOD(ROW(),3)=1,'员工工资表'!I$2,INDEX('员工工资表'!$A:$M,(ROW()+4)/3+1,COLUMN())))</f>
        <v>请假扣款</v>
      </c>
      <c r="J7" t="str">
        <f>IF(MOD(ROW(),3)=0,"",IF(MOD(ROW(),3)=1,'员工工资表'!J$2,INDEX('员工工资表'!$A:$M,(ROW()+4)/3+1,COLUMN())))</f>
        <v>应发金额</v>
      </c>
      <c r="K7" t="str">
        <f>IF(MOD(ROW(),3)=0,"",IF(MOD(ROW(),3)=1,'员工工资表'!K$2,INDEX('员工工资表'!$A:$M,(ROW()+4)/3+1,COLUMN())))</f>
        <v>扣税所得额</v>
      </c>
      <c r="L7" t="str">
        <f>IF(MOD(ROW(),3)=0,"",IF(MOD(ROW(),3)=1,'员工工资表'!L$2,INDEX('员工工资表'!$A:$M,(ROW()+4)/3+1,COLUMN())))</f>
        <v>个人所得税</v>
      </c>
      <c r="M7" t="str">
        <f>IF(MOD(ROW(),3)=0,"",IF(MOD(ROW(),3)=1,'员工工资表'!M$2,INDEX('员工工资表'!$A:$M,(ROW()+4)/3+1,COLUMN())))</f>
        <v>实发金额</v>
      </c>
    </row>
    <row r="8" spans="1:13" ht="14.25">
      <c r="A8">
        <f>IF(MOD(ROW(),3)=0,"",IF(MOD(ROW(),3)=1,'员工工资表'!A$2,INDEX('员工工资表'!$A:$M,(ROW()+4)/3+1,COLUMN())))</f>
        <v>1003</v>
      </c>
      <c r="B8" t="str">
        <f>IF(MOD(ROW(),3)=0,"",IF(MOD(ROW(),3)=1,'员工工资表'!B$2,INDEX('员工工资表'!$A:$M,(ROW()+4)/3+1,COLUMN())))</f>
        <v>林晓彤</v>
      </c>
      <c r="C8" t="str">
        <f>IF(MOD(ROW(),3)=0,"",IF(MOD(ROW(),3)=1,'员工工资表'!C$2,INDEX('员工工资表'!$A:$M,(ROW()+4)/3+1,COLUMN())))</f>
        <v>财务部</v>
      </c>
      <c r="D8" s="45">
        <f>IF(MOD(ROW(),3)=0,"",IF(MOD(ROW(),3)=1,'员工工资表'!D$2,INDEX('员工工资表'!$A:$M,(ROW()+4)/3+1,COLUMN())))</f>
        <v>2500</v>
      </c>
      <c r="E8" s="45">
        <f>IF(MOD(ROW(),3)=0,"",IF(MOD(ROW(),3)=1,'员工工资表'!E$2,INDEX('员工工资表'!$A:$M,(ROW()+4)/3+1,COLUMN())))</f>
        <v>360</v>
      </c>
      <c r="F8" s="45">
        <f>IF(MOD(ROW(),3)=0,"",IF(MOD(ROW(),3)=1,'员工工资表'!F$2,INDEX('员工工资表'!$A:$M,(ROW()+4)/3+1,COLUMN())))</f>
        <v>100</v>
      </c>
      <c r="G8" s="45">
        <f>IF(MOD(ROW(),3)=0,"",IF(MOD(ROW(),3)=1,'员工工资表'!G$2,INDEX('员工工资表'!$A:$M,(ROW()+4)/3+1,COLUMN())))</f>
        <v>120</v>
      </c>
      <c r="H8" s="45">
        <f>IF(MOD(ROW(),3)=0,"",IF(MOD(ROW(),3)=1,'员工工资表'!H$2,INDEX('员工工资表'!$A:$M,(ROW()+4)/3+1,COLUMN())))</f>
        <v>200</v>
      </c>
      <c r="I8" s="45">
        <f>IF(MOD(ROW(),3)=0,"",IF(MOD(ROW(),3)=1,'员工工资表'!I$2,INDEX('员工工资表'!$A:$M,(ROW()+4)/3+1,COLUMN())))</f>
        <v>14</v>
      </c>
      <c r="J8" s="45">
        <f>IF(MOD(ROW(),3)=0,"",IF(MOD(ROW(),3)=1,'员工工资表'!J$2,INDEX('员工工资表'!$A:$M,(ROW()+4)/3+1,COLUMN())))</f>
        <v>2866</v>
      </c>
      <c r="K8" s="45">
        <f>IF(MOD(ROW(),3)=0,"",IF(MOD(ROW(),3)=1,'员工工资表'!K$2,INDEX('员工工资表'!$A:$M,(ROW()+4)/3+1,COLUMN())))</f>
        <v>1866</v>
      </c>
      <c r="L8" s="45">
        <f>IF(MOD(ROW(),3)=0,"",IF(MOD(ROW(),3)=1,'员工工资表'!L$2,INDEX('员工工资表'!$A:$M,(ROW()+4)/3+1,COLUMN())))</f>
        <v>161.60000000000002</v>
      </c>
      <c r="M8" s="45">
        <f>IF(MOD(ROW(),3)=0,"",IF(MOD(ROW(),3)=1,'员工工资表'!M$2,INDEX('员工工资表'!$A:$M,(ROW()+4)/3+1,COLUMN())))</f>
        <v>2704.4</v>
      </c>
    </row>
    <row r="9" spans="1:13" ht="14.25">
      <c r="A9">
        <f>IF(MOD(ROW(),3)=0,"",IF(MOD(ROW(),3)=1,'员工工资表'!A$2,INDEX('员工工资表'!$A:$M,(ROW()+4)/3+1,COLUMN())))</f>
      </c>
      <c r="B9">
        <f>IF(MOD(ROW(),3)=0,"",IF(MOD(ROW(),3)=1,'员工工资表'!B$2,INDEX('员工工资表'!$A:$M,(ROW()+4)/3+1,COLUMN())))</f>
      </c>
      <c r="C9">
        <f>IF(MOD(ROW(),3)=0,"",IF(MOD(ROW(),3)=1,'员工工资表'!C$2,INDEX('员工工资表'!$A:$M,(ROW()+4)/3+1,COLUMN())))</f>
      </c>
      <c r="D9">
        <f>IF(MOD(ROW(),3)=0,"",IF(MOD(ROW(),3)=1,'员工工资表'!D$2,INDEX('员工工资表'!$A:$M,(ROW()+4)/3+1,COLUMN())))</f>
      </c>
      <c r="E9">
        <f>IF(MOD(ROW(),3)=0,"",IF(MOD(ROW(),3)=1,'员工工资表'!E$2,INDEX('员工工资表'!$A:$M,(ROW()+4)/3+1,COLUMN())))</f>
      </c>
      <c r="F9">
        <f>IF(MOD(ROW(),3)=0,"",IF(MOD(ROW(),3)=1,'员工工资表'!F$2,INDEX('员工工资表'!$A:$M,(ROW()+4)/3+1,COLUMN())))</f>
      </c>
      <c r="G9">
        <f>IF(MOD(ROW(),3)=0,"",IF(MOD(ROW(),3)=1,'员工工资表'!G$2,INDEX('员工工资表'!$A:$M,(ROW()+4)/3+1,COLUMN())))</f>
      </c>
      <c r="H9">
        <f>IF(MOD(ROW(),3)=0,"",IF(MOD(ROW(),3)=1,'员工工资表'!H$2,INDEX('员工工资表'!$A:$M,(ROW()+4)/3+1,COLUMN())))</f>
      </c>
      <c r="I9">
        <f>IF(MOD(ROW(),3)=0,"",IF(MOD(ROW(),3)=1,'员工工资表'!I$2,INDEX('员工工资表'!$A:$M,(ROW()+4)/3+1,COLUMN())))</f>
      </c>
      <c r="J9">
        <f>IF(MOD(ROW(),3)=0,"",IF(MOD(ROW(),3)=1,'员工工资表'!J$2,INDEX('员工工资表'!$A:$M,(ROW()+4)/3+1,COLUMN())))</f>
      </c>
      <c r="K9">
        <f>IF(MOD(ROW(),3)=0,"",IF(MOD(ROW(),3)=1,'员工工资表'!K$2,INDEX('员工工资表'!$A:$M,(ROW()+4)/3+1,COLUMN())))</f>
      </c>
      <c r="L9">
        <f>IF(MOD(ROW(),3)=0,"",IF(MOD(ROW(),3)=1,'员工工资表'!L$2,INDEX('员工工资表'!$A:$M,(ROW()+4)/3+1,COLUMN())))</f>
      </c>
      <c r="M9">
        <f>IF(MOD(ROW(),3)=0,"",IF(MOD(ROW(),3)=1,'员工工资表'!M$2,INDEX('员工工资表'!$A:$M,(ROW()+4)/3+1,COLUMN())))</f>
      </c>
    </row>
    <row r="10" spans="1:13" ht="14.25">
      <c r="A10" t="str">
        <f>IF(MOD(ROW(),3)=0,"",IF(MOD(ROW(),3)=1,'员工工资表'!A$2,INDEX('员工工资表'!$A:$M,(ROW()+4)/3+1,COLUMN())))</f>
        <v>员工编号</v>
      </c>
      <c r="B10" t="str">
        <f>IF(MOD(ROW(),3)=0,"",IF(MOD(ROW(),3)=1,'员工工资表'!B$2,INDEX('员工工资表'!$A:$M,(ROW()+4)/3+1,COLUMN())))</f>
        <v>员工姓名</v>
      </c>
      <c r="C10" t="str">
        <f>IF(MOD(ROW(),3)=0,"",IF(MOD(ROW(),3)=1,'员工工资表'!C$2,INDEX('员工工资表'!$A:$M,(ROW()+4)/3+1,COLUMN())))</f>
        <v>所在部门</v>
      </c>
      <c r="D10" t="str">
        <f>IF(MOD(ROW(),3)=0,"",IF(MOD(ROW(),3)=1,'员工工资表'!D$2,INDEX('员工工资表'!$A:$M,(ROW()+4)/3+1,COLUMN())))</f>
        <v>基本工资</v>
      </c>
      <c r="E10" t="str">
        <f>IF(MOD(ROW(),3)=0,"",IF(MOD(ROW(),3)=1,'员工工资表'!E$2,INDEX('员工工资表'!$A:$M,(ROW()+4)/3+1,COLUMN())))</f>
        <v>奖金</v>
      </c>
      <c r="F10" t="str">
        <f>IF(MOD(ROW(),3)=0,"",IF(MOD(ROW(),3)=1,'员工工资表'!F$2,INDEX('员工工资表'!$A:$M,(ROW()+4)/3+1,COLUMN())))</f>
        <v>住房补助</v>
      </c>
      <c r="G10" t="str">
        <f>IF(MOD(ROW(),3)=0,"",IF(MOD(ROW(),3)=1,'员工工资表'!G$2,INDEX('员工工资表'!$A:$M,(ROW()+4)/3+1,COLUMN())))</f>
        <v>车费补助</v>
      </c>
      <c r="H10" t="str">
        <f>IF(MOD(ROW(),3)=0,"",IF(MOD(ROW(),3)=1,'员工工资表'!H$2,INDEX('员工工资表'!$A:$M,(ROW()+4)/3+1,COLUMN())))</f>
        <v>保险金</v>
      </c>
      <c r="I10" t="str">
        <f>IF(MOD(ROW(),3)=0,"",IF(MOD(ROW(),3)=1,'员工工资表'!I$2,INDEX('员工工资表'!$A:$M,(ROW()+4)/3+1,COLUMN())))</f>
        <v>请假扣款</v>
      </c>
      <c r="J10" t="str">
        <f>IF(MOD(ROW(),3)=0,"",IF(MOD(ROW(),3)=1,'员工工资表'!J$2,INDEX('员工工资表'!$A:$M,(ROW()+4)/3+1,COLUMN())))</f>
        <v>应发金额</v>
      </c>
      <c r="K10" t="str">
        <f>IF(MOD(ROW(),3)=0,"",IF(MOD(ROW(),3)=1,'员工工资表'!K$2,INDEX('员工工资表'!$A:$M,(ROW()+4)/3+1,COLUMN())))</f>
        <v>扣税所得额</v>
      </c>
      <c r="L10" t="str">
        <f>IF(MOD(ROW(),3)=0,"",IF(MOD(ROW(),3)=1,'员工工资表'!L$2,INDEX('员工工资表'!$A:$M,(ROW()+4)/3+1,COLUMN())))</f>
        <v>个人所得税</v>
      </c>
      <c r="M10" t="str">
        <f>IF(MOD(ROW(),3)=0,"",IF(MOD(ROW(),3)=1,'员工工资表'!M$2,INDEX('员工工资表'!$A:$M,(ROW()+4)/3+1,COLUMN())))</f>
        <v>实发金额</v>
      </c>
    </row>
    <row r="11" spans="1:13" ht="14.25">
      <c r="A11">
        <f>IF(MOD(ROW(),3)=0,"",IF(MOD(ROW(),3)=1,'员工工资表'!A$2,INDEX('员工工资表'!$A:$M,(ROW()+4)/3+1,COLUMN())))</f>
        <v>1004</v>
      </c>
      <c r="B11" t="str">
        <f>IF(MOD(ROW(),3)=0,"",IF(MOD(ROW(),3)=1,'员工工资表'!B$2,INDEX('员工工资表'!$A:$M,(ROW()+4)/3+1,COLUMN())))</f>
        <v>曾云儿</v>
      </c>
      <c r="C11" t="str">
        <f>IF(MOD(ROW(),3)=0,"",IF(MOD(ROW(),3)=1,'员工工资表'!C$2,INDEX('员工工资表'!$A:$M,(ROW()+4)/3+1,COLUMN())))</f>
        <v>销售部</v>
      </c>
      <c r="D11" s="45">
        <f>IF(MOD(ROW(),3)=0,"",IF(MOD(ROW(),3)=1,'员工工资表'!D$2,INDEX('员工工资表'!$A:$M,(ROW()+4)/3+1,COLUMN())))</f>
        <v>2000</v>
      </c>
      <c r="E11" s="45">
        <f>IF(MOD(ROW(),3)=0,"",IF(MOD(ROW(),3)=1,'员工工资表'!E$2,INDEX('员工工资表'!$A:$M,(ROW()+4)/3+1,COLUMN())))</f>
        <v>360</v>
      </c>
      <c r="F11" s="45">
        <f>IF(MOD(ROW(),3)=0,"",IF(MOD(ROW(),3)=1,'员工工资表'!F$2,INDEX('员工工资表'!$A:$M,(ROW()+4)/3+1,COLUMN())))</f>
        <v>100</v>
      </c>
      <c r="G11" s="45">
        <f>IF(MOD(ROW(),3)=0,"",IF(MOD(ROW(),3)=1,'员工工资表'!G$2,INDEX('员工工资表'!$A:$M,(ROW()+4)/3+1,COLUMN())))</f>
        <v>120</v>
      </c>
      <c r="H11" s="45">
        <f>IF(MOD(ROW(),3)=0,"",IF(MOD(ROW(),3)=1,'员工工资表'!H$2,INDEX('员工工资表'!$A:$M,(ROW()+4)/3+1,COLUMN())))</f>
        <v>200</v>
      </c>
      <c r="I11" s="45">
        <f>IF(MOD(ROW(),3)=0,"",IF(MOD(ROW(),3)=1,'员工工资表'!I$2,INDEX('员工工资表'!$A:$M,(ROW()+4)/3+1,COLUMN())))</f>
        <v>8</v>
      </c>
      <c r="J11" s="45">
        <f>IF(MOD(ROW(),3)=0,"",IF(MOD(ROW(),3)=1,'员工工资表'!J$2,INDEX('员工工资表'!$A:$M,(ROW()+4)/3+1,COLUMN())))</f>
        <v>2372</v>
      </c>
      <c r="K11" s="45">
        <f>IF(MOD(ROW(),3)=0,"",IF(MOD(ROW(),3)=1,'员工工资表'!K$2,INDEX('员工工资表'!$A:$M,(ROW()+4)/3+1,COLUMN())))</f>
        <v>1372</v>
      </c>
      <c r="L11" s="45">
        <f>IF(MOD(ROW(),3)=0,"",IF(MOD(ROW(),3)=1,'员工工资表'!L$2,INDEX('员工工资表'!$A:$M,(ROW()+4)/3+1,COLUMN())))</f>
        <v>112.20000000000002</v>
      </c>
      <c r="M11" s="45">
        <f>IF(MOD(ROW(),3)=0,"",IF(MOD(ROW(),3)=1,'员工工资表'!M$2,INDEX('员工工资表'!$A:$M,(ROW()+4)/3+1,COLUMN())))</f>
        <v>2259.8</v>
      </c>
    </row>
    <row r="12" spans="1:13" ht="14.25">
      <c r="A12">
        <f>IF(MOD(ROW(),3)=0,"",IF(MOD(ROW(),3)=1,'员工工资表'!A$2,INDEX('员工工资表'!$A:$M,(ROW()+4)/3+1,COLUMN())))</f>
      </c>
      <c r="B12">
        <f>IF(MOD(ROW(),3)=0,"",IF(MOD(ROW(),3)=1,'员工工资表'!B$2,INDEX('员工工资表'!$A:$M,(ROW()+4)/3+1,COLUMN())))</f>
      </c>
      <c r="C12">
        <f>IF(MOD(ROW(),3)=0,"",IF(MOD(ROW(),3)=1,'员工工资表'!C$2,INDEX('员工工资表'!$A:$M,(ROW()+4)/3+1,COLUMN())))</f>
      </c>
      <c r="D12">
        <f>IF(MOD(ROW(),3)=0,"",IF(MOD(ROW(),3)=1,'员工工资表'!D$2,INDEX('员工工资表'!$A:$M,(ROW()+4)/3+1,COLUMN())))</f>
      </c>
      <c r="E12">
        <f>IF(MOD(ROW(),3)=0,"",IF(MOD(ROW(),3)=1,'员工工资表'!E$2,INDEX('员工工资表'!$A:$M,(ROW()+4)/3+1,COLUMN())))</f>
      </c>
      <c r="F12">
        <f>IF(MOD(ROW(),3)=0,"",IF(MOD(ROW(),3)=1,'员工工资表'!F$2,INDEX('员工工资表'!$A:$M,(ROW()+4)/3+1,COLUMN())))</f>
      </c>
      <c r="G12">
        <f>IF(MOD(ROW(),3)=0,"",IF(MOD(ROW(),3)=1,'员工工资表'!G$2,INDEX('员工工资表'!$A:$M,(ROW()+4)/3+1,COLUMN())))</f>
      </c>
      <c r="H12">
        <f>IF(MOD(ROW(),3)=0,"",IF(MOD(ROW(),3)=1,'员工工资表'!H$2,INDEX('员工工资表'!$A:$M,(ROW()+4)/3+1,COLUMN())))</f>
      </c>
      <c r="I12">
        <f>IF(MOD(ROW(),3)=0,"",IF(MOD(ROW(),3)=1,'员工工资表'!I$2,INDEX('员工工资表'!$A:$M,(ROW()+4)/3+1,COLUMN())))</f>
      </c>
      <c r="J12">
        <f>IF(MOD(ROW(),3)=0,"",IF(MOD(ROW(),3)=1,'员工工资表'!J$2,INDEX('员工工资表'!$A:$M,(ROW()+4)/3+1,COLUMN())))</f>
      </c>
      <c r="K12">
        <f>IF(MOD(ROW(),3)=0,"",IF(MOD(ROW(),3)=1,'员工工资表'!K$2,INDEX('员工工资表'!$A:$M,(ROW()+4)/3+1,COLUMN())))</f>
      </c>
      <c r="L12">
        <f>IF(MOD(ROW(),3)=0,"",IF(MOD(ROW(),3)=1,'员工工资表'!L$2,INDEX('员工工资表'!$A:$M,(ROW()+4)/3+1,COLUMN())))</f>
      </c>
      <c r="M12">
        <f>IF(MOD(ROW(),3)=0,"",IF(MOD(ROW(),3)=1,'员工工资表'!M$2,INDEX('员工工资表'!$A:$M,(ROW()+4)/3+1,COLUMN())))</f>
      </c>
    </row>
    <row r="13" spans="1:13" ht="14.25">
      <c r="A13" t="str">
        <f>IF(MOD(ROW(),3)=0,"",IF(MOD(ROW(),3)=1,'员工工资表'!A$2,INDEX('员工工资表'!$A:$M,(ROW()+4)/3+1,COLUMN())))</f>
        <v>员工编号</v>
      </c>
      <c r="B13" t="str">
        <f>IF(MOD(ROW(),3)=0,"",IF(MOD(ROW(),3)=1,'员工工资表'!B$2,INDEX('员工工资表'!$A:$M,(ROW()+4)/3+1,COLUMN())))</f>
        <v>员工姓名</v>
      </c>
      <c r="C13" t="str">
        <f>IF(MOD(ROW(),3)=0,"",IF(MOD(ROW(),3)=1,'员工工资表'!C$2,INDEX('员工工资表'!$A:$M,(ROW()+4)/3+1,COLUMN())))</f>
        <v>所在部门</v>
      </c>
      <c r="D13" t="str">
        <f>IF(MOD(ROW(),3)=0,"",IF(MOD(ROW(),3)=1,'员工工资表'!D$2,INDEX('员工工资表'!$A:$M,(ROW()+4)/3+1,COLUMN())))</f>
        <v>基本工资</v>
      </c>
      <c r="E13" t="str">
        <f>IF(MOD(ROW(),3)=0,"",IF(MOD(ROW(),3)=1,'员工工资表'!E$2,INDEX('员工工资表'!$A:$M,(ROW()+4)/3+1,COLUMN())))</f>
        <v>奖金</v>
      </c>
      <c r="F13" t="str">
        <f>IF(MOD(ROW(),3)=0,"",IF(MOD(ROW(),3)=1,'员工工资表'!F$2,INDEX('员工工资表'!$A:$M,(ROW()+4)/3+1,COLUMN())))</f>
        <v>住房补助</v>
      </c>
      <c r="G13" t="str">
        <f>IF(MOD(ROW(),3)=0,"",IF(MOD(ROW(),3)=1,'员工工资表'!G$2,INDEX('员工工资表'!$A:$M,(ROW()+4)/3+1,COLUMN())))</f>
        <v>车费补助</v>
      </c>
      <c r="H13" t="str">
        <f>IF(MOD(ROW(),3)=0,"",IF(MOD(ROW(),3)=1,'员工工资表'!H$2,INDEX('员工工资表'!$A:$M,(ROW()+4)/3+1,COLUMN())))</f>
        <v>保险金</v>
      </c>
      <c r="I13" t="str">
        <f>IF(MOD(ROW(),3)=0,"",IF(MOD(ROW(),3)=1,'员工工资表'!I$2,INDEX('员工工资表'!$A:$M,(ROW()+4)/3+1,COLUMN())))</f>
        <v>请假扣款</v>
      </c>
      <c r="J13" t="str">
        <f>IF(MOD(ROW(),3)=0,"",IF(MOD(ROW(),3)=1,'员工工资表'!J$2,INDEX('员工工资表'!$A:$M,(ROW()+4)/3+1,COLUMN())))</f>
        <v>应发金额</v>
      </c>
      <c r="K13" t="str">
        <f>IF(MOD(ROW(),3)=0,"",IF(MOD(ROW(),3)=1,'员工工资表'!K$2,INDEX('员工工资表'!$A:$M,(ROW()+4)/3+1,COLUMN())))</f>
        <v>扣税所得额</v>
      </c>
      <c r="L13" t="str">
        <f>IF(MOD(ROW(),3)=0,"",IF(MOD(ROW(),3)=1,'员工工资表'!L$2,INDEX('员工工资表'!$A:$M,(ROW()+4)/3+1,COLUMN())))</f>
        <v>个人所得税</v>
      </c>
      <c r="M13" t="str">
        <f>IF(MOD(ROW(),3)=0,"",IF(MOD(ROW(),3)=1,'员工工资表'!M$2,INDEX('员工工资表'!$A:$M,(ROW()+4)/3+1,COLUMN())))</f>
        <v>实发金额</v>
      </c>
    </row>
    <row r="14" spans="1:13" ht="14.25">
      <c r="A14">
        <f>IF(MOD(ROW(),3)=0,"",IF(MOD(ROW(),3)=1,'员工工资表'!A$2,INDEX('员工工资表'!$A:$M,(ROW()+4)/3+1,COLUMN())))</f>
        <v>1005</v>
      </c>
      <c r="B14" t="str">
        <f>IF(MOD(ROW(),3)=0,"",IF(MOD(ROW(),3)=1,'员工工资表'!B$2,INDEX('员工工资表'!$A:$M,(ROW()+4)/3+1,COLUMN())))</f>
        <v>邱月清</v>
      </c>
      <c r="C14" t="str">
        <f>IF(MOD(ROW(),3)=0,"",IF(MOD(ROW(),3)=1,'员工工资表'!C$2,INDEX('员工工资表'!$A:$M,(ROW()+4)/3+1,COLUMN())))</f>
        <v>业务部</v>
      </c>
      <c r="D14" s="45">
        <f>IF(MOD(ROW(),3)=0,"",IF(MOD(ROW(),3)=1,'员工工资表'!D$2,INDEX('员工工资表'!$A:$M,(ROW()+4)/3+1,COLUMN())))</f>
        <v>3000</v>
      </c>
      <c r="E14" s="45">
        <f>IF(MOD(ROW(),3)=0,"",IF(MOD(ROW(),3)=1,'员工工资表'!E$2,INDEX('员工工资表'!$A:$M,(ROW()+4)/3+1,COLUMN())))</f>
        <v>340</v>
      </c>
      <c r="F14" s="45">
        <f>IF(MOD(ROW(),3)=0,"",IF(MOD(ROW(),3)=1,'员工工资表'!F$2,INDEX('员工工资表'!$A:$M,(ROW()+4)/3+1,COLUMN())))</f>
        <v>100</v>
      </c>
      <c r="G14" s="45">
        <f>IF(MOD(ROW(),3)=0,"",IF(MOD(ROW(),3)=1,'员工工资表'!G$2,INDEX('员工工资表'!$A:$M,(ROW()+4)/3+1,COLUMN())))</f>
        <v>120</v>
      </c>
      <c r="H14" s="45">
        <f>IF(MOD(ROW(),3)=0,"",IF(MOD(ROW(),3)=1,'员工工资表'!H$2,INDEX('员工工资表'!$A:$M,(ROW()+4)/3+1,COLUMN())))</f>
        <v>200</v>
      </c>
      <c r="I14" s="45">
        <f>IF(MOD(ROW(),3)=0,"",IF(MOD(ROW(),3)=1,'员工工资表'!I$2,INDEX('员工工资表'!$A:$M,(ROW()+4)/3+1,COLUMN())))</f>
        <v>9</v>
      </c>
      <c r="J14" s="45">
        <f>IF(MOD(ROW(),3)=0,"",IF(MOD(ROW(),3)=1,'员工工资表'!J$2,INDEX('员工工资表'!$A:$M,(ROW()+4)/3+1,COLUMN())))</f>
        <v>3351</v>
      </c>
      <c r="K14" s="45">
        <f>IF(MOD(ROW(),3)=0,"",IF(MOD(ROW(),3)=1,'员工工资表'!K$2,INDEX('员工工资表'!$A:$M,(ROW()+4)/3+1,COLUMN())))</f>
        <v>2351</v>
      </c>
      <c r="L14" s="45">
        <f>IF(MOD(ROW(),3)=0,"",IF(MOD(ROW(),3)=1,'员工工资表'!L$2,INDEX('员工工资表'!$A:$M,(ROW()+4)/3+1,COLUMN())))</f>
        <v>227.64999999999998</v>
      </c>
      <c r="M14" s="45">
        <f>IF(MOD(ROW(),3)=0,"",IF(MOD(ROW(),3)=1,'员工工资表'!M$2,INDEX('员工工资表'!$A:$M,(ROW()+4)/3+1,COLUMN())))</f>
        <v>3123.35</v>
      </c>
    </row>
    <row r="15" spans="1:13" ht="14.25">
      <c r="A15">
        <f>IF(MOD(ROW(),3)=0,"",IF(MOD(ROW(),3)=1,'员工工资表'!A$2,INDEX('员工工资表'!$A:$M,(ROW()+4)/3+1,COLUMN())))</f>
      </c>
      <c r="B15">
        <f>IF(MOD(ROW(),3)=0,"",IF(MOD(ROW(),3)=1,'员工工资表'!B$2,INDEX('员工工资表'!$A:$M,(ROW()+4)/3+1,COLUMN())))</f>
      </c>
      <c r="C15">
        <f>IF(MOD(ROW(),3)=0,"",IF(MOD(ROW(),3)=1,'员工工资表'!C$2,INDEX('员工工资表'!$A:$M,(ROW()+4)/3+1,COLUMN())))</f>
      </c>
      <c r="D15">
        <f>IF(MOD(ROW(),3)=0,"",IF(MOD(ROW(),3)=1,'员工工资表'!D$2,INDEX('员工工资表'!$A:$M,(ROW()+4)/3+1,COLUMN())))</f>
      </c>
      <c r="E15">
        <f>IF(MOD(ROW(),3)=0,"",IF(MOD(ROW(),3)=1,'员工工资表'!E$2,INDEX('员工工资表'!$A:$M,(ROW()+4)/3+1,COLUMN())))</f>
      </c>
      <c r="F15">
        <f>IF(MOD(ROW(),3)=0,"",IF(MOD(ROW(),3)=1,'员工工资表'!F$2,INDEX('员工工资表'!$A:$M,(ROW()+4)/3+1,COLUMN())))</f>
      </c>
      <c r="G15">
        <f>IF(MOD(ROW(),3)=0,"",IF(MOD(ROW(),3)=1,'员工工资表'!G$2,INDEX('员工工资表'!$A:$M,(ROW()+4)/3+1,COLUMN())))</f>
      </c>
      <c r="H15">
        <f>IF(MOD(ROW(),3)=0,"",IF(MOD(ROW(),3)=1,'员工工资表'!H$2,INDEX('员工工资表'!$A:$M,(ROW()+4)/3+1,COLUMN())))</f>
      </c>
      <c r="I15">
        <f>IF(MOD(ROW(),3)=0,"",IF(MOD(ROW(),3)=1,'员工工资表'!I$2,INDEX('员工工资表'!$A:$M,(ROW()+4)/3+1,COLUMN())))</f>
      </c>
      <c r="J15">
        <f>IF(MOD(ROW(),3)=0,"",IF(MOD(ROW(),3)=1,'员工工资表'!J$2,INDEX('员工工资表'!$A:$M,(ROW()+4)/3+1,COLUMN())))</f>
      </c>
      <c r="K15">
        <f>IF(MOD(ROW(),3)=0,"",IF(MOD(ROW(),3)=1,'员工工资表'!K$2,INDEX('员工工资表'!$A:$M,(ROW()+4)/3+1,COLUMN())))</f>
      </c>
      <c r="L15">
        <f>IF(MOD(ROW(),3)=0,"",IF(MOD(ROW(),3)=1,'员工工资表'!L$2,INDEX('员工工资表'!$A:$M,(ROW()+4)/3+1,COLUMN())))</f>
      </c>
      <c r="M15">
        <f>IF(MOD(ROW(),3)=0,"",IF(MOD(ROW(),3)=1,'员工工资表'!M$2,INDEX('员工工资表'!$A:$M,(ROW()+4)/3+1,COLUMN())))</f>
      </c>
    </row>
    <row r="16" spans="1:13" ht="14.25">
      <c r="A16" t="str">
        <f>IF(MOD(ROW(),3)=0,"",IF(MOD(ROW(),3)=1,'员工工资表'!A$2,INDEX('员工工资表'!$A:$M,(ROW()+4)/3+1,COLUMN())))</f>
        <v>员工编号</v>
      </c>
      <c r="B16" t="str">
        <f>IF(MOD(ROW(),3)=0,"",IF(MOD(ROW(),3)=1,'员工工资表'!B$2,INDEX('员工工资表'!$A:$M,(ROW()+4)/3+1,COLUMN())))</f>
        <v>员工姓名</v>
      </c>
      <c r="C16" t="str">
        <f>IF(MOD(ROW(),3)=0,"",IF(MOD(ROW(),3)=1,'员工工资表'!C$2,INDEX('员工工资表'!$A:$M,(ROW()+4)/3+1,COLUMN())))</f>
        <v>所在部门</v>
      </c>
      <c r="D16" t="str">
        <f>IF(MOD(ROW(),3)=0,"",IF(MOD(ROW(),3)=1,'员工工资表'!D$2,INDEX('员工工资表'!$A:$M,(ROW()+4)/3+1,COLUMN())))</f>
        <v>基本工资</v>
      </c>
      <c r="E16" t="str">
        <f>IF(MOD(ROW(),3)=0,"",IF(MOD(ROW(),3)=1,'员工工资表'!E$2,INDEX('员工工资表'!$A:$M,(ROW()+4)/3+1,COLUMN())))</f>
        <v>奖金</v>
      </c>
      <c r="F16" t="str">
        <f>IF(MOD(ROW(),3)=0,"",IF(MOD(ROW(),3)=1,'员工工资表'!F$2,INDEX('员工工资表'!$A:$M,(ROW()+4)/3+1,COLUMN())))</f>
        <v>住房补助</v>
      </c>
      <c r="G16" t="str">
        <f>IF(MOD(ROW(),3)=0,"",IF(MOD(ROW(),3)=1,'员工工资表'!G$2,INDEX('员工工资表'!$A:$M,(ROW()+4)/3+1,COLUMN())))</f>
        <v>车费补助</v>
      </c>
      <c r="H16" t="str">
        <f>IF(MOD(ROW(),3)=0,"",IF(MOD(ROW(),3)=1,'员工工资表'!H$2,INDEX('员工工资表'!$A:$M,(ROW()+4)/3+1,COLUMN())))</f>
        <v>保险金</v>
      </c>
      <c r="I16" t="str">
        <f>IF(MOD(ROW(),3)=0,"",IF(MOD(ROW(),3)=1,'员工工资表'!I$2,INDEX('员工工资表'!$A:$M,(ROW()+4)/3+1,COLUMN())))</f>
        <v>请假扣款</v>
      </c>
      <c r="J16" t="str">
        <f>IF(MOD(ROW(),3)=0,"",IF(MOD(ROW(),3)=1,'员工工资表'!J$2,INDEX('员工工资表'!$A:$M,(ROW()+4)/3+1,COLUMN())))</f>
        <v>应发金额</v>
      </c>
      <c r="K16" t="str">
        <f>IF(MOD(ROW(),3)=0,"",IF(MOD(ROW(),3)=1,'员工工资表'!K$2,INDEX('员工工资表'!$A:$M,(ROW()+4)/3+1,COLUMN())))</f>
        <v>扣税所得额</v>
      </c>
      <c r="L16" t="str">
        <f>IF(MOD(ROW(),3)=0,"",IF(MOD(ROW(),3)=1,'员工工资表'!L$2,INDEX('员工工资表'!$A:$M,(ROW()+4)/3+1,COLUMN())))</f>
        <v>个人所得税</v>
      </c>
      <c r="M16" t="str">
        <f>IF(MOD(ROW(),3)=0,"",IF(MOD(ROW(),3)=1,'员工工资表'!M$2,INDEX('员工工资表'!$A:$M,(ROW()+4)/3+1,COLUMN())))</f>
        <v>实发金额</v>
      </c>
    </row>
    <row r="17" spans="1:13" ht="14.25">
      <c r="A17">
        <f>IF(MOD(ROW(),3)=0,"",IF(MOD(ROW(),3)=1,'员工工资表'!A$2,INDEX('员工工资表'!$A:$M,(ROW()+4)/3+1,COLUMN())))</f>
        <v>1006</v>
      </c>
      <c r="B17" t="str">
        <f>IF(MOD(ROW(),3)=0,"",IF(MOD(ROW(),3)=1,'员工工资表'!B$2,INDEX('员工工资表'!$A:$M,(ROW()+4)/3+1,COLUMN())))</f>
        <v>沈沉</v>
      </c>
      <c r="C17" t="str">
        <f>IF(MOD(ROW(),3)=0,"",IF(MOD(ROW(),3)=1,'员工工资表'!C$2,INDEX('员工工资表'!$A:$M,(ROW()+4)/3+1,COLUMN())))</f>
        <v>人事部</v>
      </c>
      <c r="D17" s="45">
        <f>IF(MOD(ROW(),3)=0,"",IF(MOD(ROW(),3)=1,'员工工资表'!D$2,INDEX('员工工资表'!$A:$M,(ROW()+4)/3+1,COLUMN())))</f>
        <v>2000</v>
      </c>
      <c r="E17" s="45">
        <f>IF(MOD(ROW(),3)=0,"",IF(MOD(ROW(),3)=1,'员工工资表'!E$2,INDEX('员工工资表'!$A:$M,(ROW()+4)/3+1,COLUMN())))</f>
        <v>300</v>
      </c>
      <c r="F17" s="45">
        <f>IF(MOD(ROW(),3)=0,"",IF(MOD(ROW(),3)=1,'员工工资表'!F$2,INDEX('员工工资表'!$A:$M,(ROW()+4)/3+1,COLUMN())))</f>
        <v>100</v>
      </c>
      <c r="G17" s="45">
        <f>IF(MOD(ROW(),3)=0,"",IF(MOD(ROW(),3)=1,'员工工资表'!G$2,INDEX('员工工资表'!$A:$M,(ROW()+4)/3+1,COLUMN())))</f>
        <v>120</v>
      </c>
      <c r="H17" s="45">
        <f>IF(MOD(ROW(),3)=0,"",IF(MOD(ROW(),3)=1,'员工工资表'!H$2,INDEX('员工工资表'!$A:$M,(ROW()+4)/3+1,COLUMN())))</f>
        <v>200</v>
      </c>
      <c r="I17" s="45">
        <f>IF(MOD(ROW(),3)=0,"",IF(MOD(ROW(),3)=1,'员工工资表'!I$2,INDEX('员工工资表'!$A:$M,(ROW()+4)/3+1,COLUMN())))</f>
        <v>50</v>
      </c>
      <c r="J17" s="45">
        <f>IF(MOD(ROW(),3)=0,"",IF(MOD(ROW(),3)=1,'员工工资表'!J$2,INDEX('员工工资表'!$A:$M,(ROW()+4)/3+1,COLUMN())))</f>
        <v>2270</v>
      </c>
      <c r="K17" s="45">
        <f>IF(MOD(ROW(),3)=0,"",IF(MOD(ROW(),3)=1,'员工工资表'!K$2,INDEX('员工工资表'!$A:$M,(ROW()+4)/3+1,COLUMN())))</f>
        <v>1270</v>
      </c>
      <c r="L17" s="45">
        <f>IF(MOD(ROW(),3)=0,"",IF(MOD(ROW(),3)=1,'员工工资表'!L$2,INDEX('员工工资表'!$A:$M,(ROW()+4)/3+1,COLUMN())))</f>
        <v>102</v>
      </c>
      <c r="M17" s="45">
        <f>IF(MOD(ROW(),3)=0,"",IF(MOD(ROW(),3)=1,'员工工资表'!M$2,INDEX('员工工资表'!$A:$M,(ROW()+4)/3+1,COLUMN())))</f>
        <v>2168</v>
      </c>
    </row>
    <row r="18" spans="1:13" ht="14.25">
      <c r="A18">
        <f>IF(MOD(ROW(),3)=0,"",IF(MOD(ROW(),3)=1,'员工工资表'!A$2,INDEX('员工工资表'!$A:$M,(ROW()+4)/3+1,COLUMN())))</f>
      </c>
      <c r="B18">
        <f>IF(MOD(ROW(),3)=0,"",IF(MOD(ROW(),3)=1,'员工工资表'!B$2,INDEX('员工工资表'!$A:$M,(ROW()+4)/3+1,COLUMN())))</f>
      </c>
      <c r="C18">
        <f>IF(MOD(ROW(),3)=0,"",IF(MOD(ROW(),3)=1,'员工工资表'!C$2,INDEX('员工工资表'!$A:$M,(ROW()+4)/3+1,COLUMN())))</f>
      </c>
      <c r="D18">
        <f>IF(MOD(ROW(),3)=0,"",IF(MOD(ROW(),3)=1,'员工工资表'!D$2,INDEX('员工工资表'!$A:$M,(ROW()+4)/3+1,COLUMN())))</f>
      </c>
      <c r="E18">
        <f>IF(MOD(ROW(),3)=0,"",IF(MOD(ROW(),3)=1,'员工工资表'!E$2,INDEX('员工工资表'!$A:$M,(ROW()+4)/3+1,COLUMN())))</f>
      </c>
      <c r="F18">
        <f>IF(MOD(ROW(),3)=0,"",IF(MOD(ROW(),3)=1,'员工工资表'!F$2,INDEX('员工工资表'!$A:$M,(ROW()+4)/3+1,COLUMN())))</f>
      </c>
      <c r="G18">
        <f>IF(MOD(ROW(),3)=0,"",IF(MOD(ROW(),3)=1,'员工工资表'!G$2,INDEX('员工工资表'!$A:$M,(ROW()+4)/3+1,COLUMN())))</f>
      </c>
      <c r="H18">
        <f>IF(MOD(ROW(),3)=0,"",IF(MOD(ROW(),3)=1,'员工工资表'!H$2,INDEX('员工工资表'!$A:$M,(ROW()+4)/3+1,COLUMN())))</f>
      </c>
      <c r="I18">
        <f>IF(MOD(ROW(),3)=0,"",IF(MOD(ROW(),3)=1,'员工工资表'!I$2,INDEX('员工工资表'!$A:$M,(ROW()+4)/3+1,COLUMN())))</f>
      </c>
      <c r="J18">
        <f>IF(MOD(ROW(),3)=0,"",IF(MOD(ROW(),3)=1,'员工工资表'!J$2,INDEX('员工工资表'!$A:$M,(ROW()+4)/3+1,COLUMN())))</f>
      </c>
      <c r="K18">
        <f>IF(MOD(ROW(),3)=0,"",IF(MOD(ROW(),3)=1,'员工工资表'!K$2,INDEX('员工工资表'!$A:$M,(ROW()+4)/3+1,COLUMN())))</f>
      </c>
      <c r="L18">
        <f>IF(MOD(ROW(),3)=0,"",IF(MOD(ROW(),3)=1,'员工工资表'!L$2,INDEX('员工工资表'!$A:$M,(ROW()+4)/3+1,COLUMN())))</f>
      </c>
      <c r="M18">
        <f>IF(MOD(ROW(),3)=0,"",IF(MOD(ROW(),3)=1,'员工工资表'!M$2,INDEX('员工工资表'!$A:$M,(ROW()+4)/3+1,COLUMN())))</f>
      </c>
    </row>
    <row r="19" spans="1:13" ht="14.25">
      <c r="A19" t="str">
        <f>IF(MOD(ROW(),3)=0,"",IF(MOD(ROW(),3)=1,'员工工资表'!A$2,INDEX('员工工资表'!$A:$M,(ROW()+4)/3+1,COLUMN())))</f>
        <v>员工编号</v>
      </c>
      <c r="B19" t="str">
        <f>IF(MOD(ROW(),3)=0,"",IF(MOD(ROW(),3)=1,'员工工资表'!B$2,INDEX('员工工资表'!$A:$M,(ROW()+4)/3+1,COLUMN())))</f>
        <v>员工姓名</v>
      </c>
      <c r="C19" t="str">
        <f>IF(MOD(ROW(),3)=0,"",IF(MOD(ROW(),3)=1,'员工工资表'!C$2,INDEX('员工工资表'!$A:$M,(ROW()+4)/3+1,COLUMN())))</f>
        <v>所在部门</v>
      </c>
      <c r="D19" t="str">
        <f>IF(MOD(ROW(),3)=0,"",IF(MOD(ROW(),3)=1,'员工工资表'!D$2,INDEX('员工工资表'!$A:$M,(ROW()+4)/3+1,COLUMN())))</f>
        <v>基本工资</v>
      </c>
      <c r="E19" t="str">
        <f>IF(MOD(ROW(),3)=0,"",IF(MOD(ROW(),3)=1,'员工工资表'!E$2,INDEX('员工工资表'!$A:$M,(ROW()+4)/3+1,COLUMN())))</f>
        <v>奖金</v>
      </c>
      <c r="F19" t="str">
        <f>IF(MOD(ROW(),3)=0,"",IF(MOD(ROW(),3)=1,'员工工资表'!F$2,INDEX('员工工资表'!$A:$M,(ROW()+4)/3+1,COLUMN())))</f>
        <v>住房补助</v>
      </c>
      <c r="G19" t="str">
        <f>IF(MOD(ROW(),3)=0,"",IF(MOD(ROW(),3)=1,'员工工资表'!G$2,INDEX('员工工资表'!$A:$M,(ROW()+4)/3+1,COLUMN())))</f>
        <v>车费补助</v>
      </c>
      <c r="H19" t="str">
        <f>IF(MOD(ROW(),3)=0,"",IF(MOD(ROW(),3)=1,'员工工资表'!H$2,INDEX('员工工资表'!$A:$M,(ROW()+4)/3+1,COLUMN())))</f>
        <v>保险金</v>
      </c>
      <c r="I19" t="str">
        <f>IF(MOD(ROW(),3)=0,"",IF(MOD(ROW(),3)=1,'员工工资表'!I$2,INDEX('员工工资表'!$A:$M,(ROW()+4)/3+1,COLUMN())))</f>
        <v>请假扣款</v>
      </c>
      <c r="J19" t="str">
        <f>IF(MOD(ROW(),3)=0,"",IF(MOD(ROW(),3)=1,'员工工资表'!J$2,INDEX('员工工资表'!$A:$M,(ROW()+4)/3+1,COLUMN())))</f>
        <v>应发金额</v>
      </c>
      <c r="K19" t="str">
        <f>IF(MOD(ROW(),3)=0,"",IF(MOD(ROW(),3)=1,'员工工资表'!K$2,INDEX('员工工资表'!$A:$M,(ROW()+4)/3+1,COLUMN())))</f>
        <v>扣税所得额</v>
      </c>
      <c r="L19" t="str">
        <f>IF(MOD(ROW(),3)=0,"",IF(MOD(ROW(),3)=1,'员工工资表'!L$2,INDEX('员工工资表'!$A:$M,(ROW()+4)/3+1,COLUMN())))</f>
        <v>个人所得税</v>
      </c>
      <c r="M19" t="str">
        <f>IF(MOD(ROW(),3)=0,"",IF(MOD(ROW(),3)=1,'员工工资表'!M$2,INDEX('员工工资表'!$A:$M,(ROW()+4)/3+1,COLUMN())))</f>
        <v>实发金额</v>
      </c>
    </row>
    <row r="20" spans="1:13" ht="14.25">
      <c r="A20">
        <f>IF(MOD(ROW(),3)=0,"",IF(MOD(ROW(),3)=1,'员工工资表'!A$2,INDEX('员工工资表'!$A:$M,(ROW()+4)/3+1,COLUMN())))</f>
        <v>1007</v>
      </c>
      <c r="B20" t="str">
        <f>IF(MOD(ROW(),3)=0,"",IF(MOD(ROW(),3)=1,'员工工资表'!B$2,INDEX('员工工资表'!$A:$M,(ROW()+4)/3+1,COLUMN())))</f>
        <v>蔡小蓓</v>
      </c>
      <c r="C20" t="str">
        <f>IF(MOD(ROW(),3)=0,"",IF(MOD(ROW(),3)=1,'员工工资表'!C$2,INDEX('员工工资表'!$A:$M,(ROW()+4)/3+1,COLUMN())))</f>
        <v>行政部</v>
      </c>
      <c r="D20" s="45">
        <f>IF(MOD(ROW(),3)=0,"",IF(MOD(ROW(),3)=1,'员工工资表'!D$2,INDEX('员工工资表'!$A:$M,(ROW()+4)/3+1,COLUMN())))</f>
        <v>2000</v>
      </c>
      <c r="E20" s="45">
        <f>IF(MOD(ROW(),3)=0,"",IF(MOD(ROW(),3)=1,'员工工资表'!E$2,INDEX('员工工资表'!$A:$M,(ROW()+4)/3+1,COLUMN())))</f>
        <v>300</v>
      </c>
      <c r="F20" s="45">
        <f>IF(MOD(ROW(),3)=0,"",IF(MOD(ROW(),3)=1,'员工工资表'!F$2,INDEX('员工工资表'!$A:$M,(ROW()+4)/3+1,COLUMN())))</f>
        <v>100</v>
      </c>
      <c r="G20" s="45">
        <f>IF(MOD(ROW(),3)=0,"",IF(MOD(ROW(),3)=1,'员工工资表'!G$2,INDEX('员工工资表'!$A:$M,(ROW()+4)/3+1,COLUMN())))</f>
        <v>0</v>
      </c>
      <c r="H20" s="45">
        <f>IF(MOD(ROW(),3)=0,"",IF(MOD(ROW(),3)=1,'员工工资表'!H$2,INDEX('员工工资表'!$A:$M,(ROW()+4)/3+1,COLUMN())))</f>
        <v>200</v>
      </c>
      <c r="I20" s="45">
        <f>IF(MOD(ROW(),3)=0,"",IF(MOD(ROW(),3)=1,'员工工资表'!I$2,INDEX('员工工资表'!$A:$M,(ROW()+4)/3+1,COLUMN())))</f>
        <v>36</v>
      </c>
      <c r="J20" s="45">
        <f>IF(MOD(ROW(),3)=0,"",IF(MOD(ROW(),3)=1,'员工工资表'!J$2,INDEX('员工工资表'!$A:$M,(ROW()+4)/3+1,COLUMN())))</f>
        <v>2164</v>
      </c>
      <c r="K20" s="45">
        <f>IF(MOD(ROW(),3)=0,"",IF(MOD(ROW(),3)=1,'员工工资表'!K$2,INDEX('员工工资表'!$A:$M,(ROW()+4)/3+1,COLUMN())))</f>
        <v>1164</v>
      </c>
      <c r="L20" s="45">
        <f>IF(MOD(ROW(),3)=0,"",IF(MOD(ROW(),3)=1,'员工工资表'!L$2,INDEX('员工工资表'!$A:$M,(ROW()+4)/3+1,COLUMN())))</f>
        <v>91.4</v>
      </c>
      <c r="M20" s="45">
        <f>IF(MOD(ROW(),3)=0,"",IF(MOD(ROW(),3)=1,'员工工资表'!M$2,INDEX('员工工资表'!$A:$M,(ROW()+4)/3+1,COLUMN())))</f>
        <v>2072.6</v>
      </c>
    </row>
    <row r="21" spans="1:13" ht="14.25">
      <c r="A21">
        <f>IF(MOD(ROW(),3)=0,"",IF(MOD(ROW(),3)=1,'员工工资表'!A$2,INDEX('员工工资表'!$A:$M,(ROW()+4)/3+1,COLUMN())))</f>
      </c>
      <c r="B21">
        <f>IF(MOD(ROW(),3)=0,"",IF(MOD(ROW(),3)=1,'员工工资表'!B$2,INDEX('员工工资表'!$A:$M,(ROW()+4)/3+1,COLUMN())))</f>
      </c>
      <c r="C21">
        <f>IF(MOD(ROW(),3)=0,"",IF(MOD(ROW(),3)=1,'员工工资表'!C$2,INDEX('员工工资表'!$A:$M,(ROW()+4)/3+1,COLUMN())))</f>
      </c>
      <c r="D21">
        <f>IF(MOD(ROW(),3)=0,"",IF(MOD(ROW(),3)=1,'员工工资表'!D$2,INDEX('员工工资表'!$A:$M,(ROW()+4)/3+1,COLUMN())))</f>
      </c>
      <c r="E21">
        <f>IF(MOD(ROW(),3)=0,"",IF(MOD(ROW(),3)=1,'员工工资表'!E$2,INDEX('员工工资表'!$A:$M,(ROW()+4)/3+1,COLUMN())))</f>
      </c>
      <c r="F21">
        <f>IF(MOD(ROW(),3)=0,"",IF(MOD(ROW(),3)=1,'员工工资表'!F$2,INDEX('员工工资表'!$A:$M,(ROW()+4)/3+1,COLUMN())))</f>
      </c>
      <c r="G21">
        <f>IF(MOD(ROW(),3)=0,"",IF(MOD(ROW(),3)=1,'员工工资表'!G$2,INDEX('员工工资表'!$A:$M,(ROW()+4)/3+1,COLUMN())))</f>
      </c>
      <c r="H21">
        <f>IF(MOD(ROW(),3)=0,"",IF(MOD(ROW(),3)=1,'员工工资表'!H$2,INDEX('员工工资表'!$A:$M,(ROW()+4)/3+1,COLUMN())))</f>
      </c>
      <c r="I21">
        <f>IF(MOD(ROW(),3)=0,"",IF(MOD(ROW(),3)=1,'员工工资表'!I$2,INDEX('员工工资表'!$A:$M,(ROW()+4)/3+1,COLUMN())))</f>
      </c>
      <c r="J21">
        <f>IF(MOD(ROW(),3)=0,"",IF(MOD(ROW(),3)=1,'员工工资表'!J$2,INDEX('员工工资表'!$A:$M,(ROW()+4)/3+1,COLUMN())))</f>
      </c>
      <c r="K21">
        <f>IF(MOD(ROW(),3)=0,"",IF(MOD(ROW(),3)=1,'员工工资表'!K$2,INDEX('员工工资表'!$A:$M,(ROW()+4)/3+1,COLUMN())))</f>
      </c>
      <c r="L21">
        <f>IF(MOD(ROW(),3)=0,"",IF(MOD(ROW(),3)=1,'员工工资表'!L$2,INDEX('员工工资表'!$A:$M,(ROW()+4)/3+1,COLUMN())))</f>
      </c>
      <c r="M21">
        <f>IF(MOD(ROW(),3)=0,"",IF(MOD(ROW(),3)=1,'员工工资表'!M$2,INDEX('员工工资表'!$A:$M,(ROW()+4)/3+1,COLUMN())))</f>
      </c>
    </row>
    <row r="22" spans="1:13" ht="14.25">
      <c r="A22" t="str">
        <f>IF(MOD(ROW(),3)=0,"",IF(MOD(ROW(),3)=1,'员工工资表'!A$2,INDEX('员工工资表'!$A:$M,(ROW()+4)/3+1,COLUMN())))</f>
        <v>员工编号</v>
      </c>
      <c r="B22" t="str">
        <f>IF(MOD(ROW(),3)=0,"",IF(MOD(ROW(),3)=1,'员工工资表'!B$2,INDEX('员工工资表'!$A:$M,(ROW()+4)/3+1,COLUMN())))</f>
        <v>员工姓名</v>
      </c>
      <c r="C22" t="str">
        <f>IF(MOD(ROW(),3)=0,"",IF(MOD(ROW(),3)=1,'员工工资表'!C$2,INDEX('员工工资表'!$A:$M,(ROW()+4)/3+1,COLUMN())))</f>
        <v>所在部门</v>
      </c>
      <c r="D22" t="str">
        <f>IF(MOD(ROW(),3)=0,"",IF(MOD(ROW(),3)=1,'员工工资表'!D$2,INDEX('员工工资表'!$A:$M,(ROW()+4)/3+1,COLUMN())))</f>
        <v>基本工资</v>
      </c>
      <c r="E22" t="str">
        <f>IF(MOD(ROW(),3)=0,"",IF(MOD(ROW(),3)=1,'员工工资表'!E$2,INDEX('员工工资表'!$A:$M,(ROW()+4)/3+1,COLUMN())))</f>
        <v>奖金</v>
      </c>
      <c r="F22" t="str">
        <f>IF(MOD(ROW(),3)=0,"",IF(MOD(ROW(),3)=1,'员工工资表'!F$2,INDEX('员工工资表'!$A:$M,(ROW()+4)/3+1,COLUMN())))</f>
        <v>住房补助</v>
      </c>
      <c r="G22" t="str">
        <f>IF(MOD(ROW(),3)=0,"",IF(MOD(ROW(),3)=1,'员工工资表'!G$2,INDEX('员工工资表'!$A:$M,(ROW()+4)/3+1,COLUMN())))</f>
        <v>车费补助</v>
      </c>
      <c r="H22" t="str">
        <f>IF(MOD(ROW(),3)=0,"",IF(MOD(ROW(),3)=1,'员工工资表'!H$2,INDEX('员工工资表'!$A:$M,(ROW()+4)/3+1,COLUMN())))</f>
        <v>保险金</v>
      </c>
      <c r="I22" t="str">
        <f>IF(MOD(ROW(),3)=0,"",IF(MOD(ROW(),3)=1,'员工工资表'!I$2,INDEX('员工工资表'!$A:$M,(ROW()+4)/3+1,COLUMN())))</f>
        <v>请假扣款</v>
      </c>
      <c r="J22" t="str">
        <f>IF(MOD(ROW(),3)=0,"",IF(MOD(ROW(),3)=1,'员工工资表'!J$2,INDEX('员工工资表'!$A:$M,(ROW()+4)/3+1,COLUMN())))</f>
        <v>应发金额</v>
      </c>
      <c r="K22" t="str">
        <f>IF(MOD(ROW(),3)=0,"",IF(MOD(ROW(),3)=1,'员工工资表'!K$2,INDEX('员工工资表'!$A:$M,(ROW()+4)/3+1,COLUMN())))</f>
        <v>扣税所得额</v>
      </c>
      <c r="L22" t="str">
        <f>IF(MOD(ROW(),3)=0,"",IF(MOD(ROW(),3)=1,'员工工资表'!L$2,INDEX('员工工资表'!$A:$M,(ROW()+4)/3+1,COLUMN())))</f>
        <v>个人所得税</v>
      </c>
      <c r="M22" t="str">
        <f>IF(MOD(ROW(),3)=0,"",IF(MOD(ROW(),3)=1,'员工工资表'!M$2,INDEX('员工工资表'!$A:$M,(ROW()+4)/3+1,COLUMN())))</f>
        <v>实发金额</v>
      </c>
    </row>
    <row r="23" spans="1:13" ht="14.25">
      <c r="A23">
        <f>IF(MOD(ROW(),3)=0,"",IF(MOD(ROW(),3)=1,'员工工资表'!A$2,INDEX('员工工资表'!$A:$M,(ROW()+4)/3+1,COLUMN())))</f>
        <v>1008</v>
      </c>
      <c r="B23" t="str">
        <f>IF(MOD(ROW(),3)=0,"",IF(MOD(ROW(),3)=1,'员工工资表'!B$2,INDEX('员工工资表'!$A:$M,(ROW()+4)/3+1,COLUMN())))</f>
        <v>尹南</v>
      </c>
      <c r="C23" t="str">
        <f>IF(MOD(ROW(),3)=0,"",IF(MOD(ROW(),3)=1,'员工工资表'!C$2,INDEX('员工工资表'!$A:$M,(ROW()+4)/3+1,COLUMN())))</f>
        <v>财务部</v>
      </c>
      <c r="D23" s="45">
        <f>IF(MOD(ROW(),3)=0,"",IF(MOD(ROW(),3)=1,'员工工资表'!D$2,INDEX('员工工资表'!$A:$M,(ROW()+4)/3+1,COLUMN())))</f>
        <v>3000</v>
      </c>
      <c r="E23" s="45">
        <f>IF(MOD(ROW(),3)=0,"",IF(MOD(ROW(),3)=1,'员工工资表'!E$2,INDEX('员工工资表'!$A:$M,(ROW()+4)/3+1,COLUMN())))</f>
        <v>340</v>
      </c>
      <c r="F23" s="45">
        <f>IF(MOD(ROW(),3)=0,"",IF(MOD(ROW(),3)=1,'员工工资表'!F$2,INDEX('员工工资表'!$A:$M,(ROW()+4)/3+1,COLUMN())))</f>
        <v>100</v>
      </c>
      <c r="G23" s="45">
        <f>IF(MOD(ROW(),3)=0,"",IF(MOD(ROW(),3)=1,'员工工资表'!G$2,INDEX('员工工资表'!$A:$M,(ROW()+4)/3+1,COLUMN())))</f>
        <v>120</v>
      </c>
      <c r="H23" s="45">
        <f>IF(MOD(ROW(),3)=0,"",IF(MOD(ROW(),3)=1,'员工工资表'!H$2,INDEX('员工工资表'!$A:$M,(ROW()+4)/3+1,COLUMN())))</f>
        <v>200</v>
      </c>
      <c r="I23" s="45">
        <f>IF(MOD(ROW(),3)=0,"",IF(MOD(ROW(),3)=1,'员工工资表'!I$2,INDEX('员工工资表'!$A:$M,(ROW()+4)/3+1,COLUMN())))</f>
        <v>40</v>
      </c>
      <c r="J23" s="45">
        <f>IF(MOD(ROW(),3)=0,"",IF(MOD(ROW(),3)=1,'员工工资表'!J$2,INDEX('员工工资表'!$A:$M,(ROW()+4)/3+1,COLUMN())))</f>
        <v>3320</v>
      </c>
      <c r="K23" s="45">
        <f>IF(MOD(ROW(),3)=0,"",IF(MOD(ROW(),3)=1,'员工工资表'!K$2,INDEX('员工工资表'!$A:$M,(ROW()+4)/3+1,COLUMN())))</f>
        <v>2320</v>
      </c>
      <c r="L23" s="45">
        <f>IF(MOD(ROW(),3)=0,"",IF(MOD(ROW(),3)=1,'员工工资表'!L$2,INDEX('员工工资表'!$A:$M,(ROW()+4)/3+1,COLUMN())))</f>
        <v>223</v>
      </c>
      <c r="M23" s="45">
        <f>IF(MOD(ROW(),3)=0,"",IF(MOD(ROW(),3)=1,'员工工资表'!M$2,INDEX('员工工资表'!$A:$M,(ROW()+4)/3+1,COLUMN())))</f>
        <v>3097</v>
      </c>
    </row>
    <row r="24" spans="1:13" ht="14.25">
      <c r="A24">
        <f>IF(MOD(ROW(),3)=0,"",IF(MOD(ROW(),3)=1,'员工工资表'!A$2,INDEX('员工工资表'!$A:$M,(ROW()+4)/3+1,COLUMN())))</f>
      </c>
      <c r="B24">
        <f>IF(MOD(ROW(),3)=0,"",IF(MOD(ROW(),3)=1,'员工工资表'!B$2,INDEX('员工工资表'!$A:$M,(ROW()+4)/3+1,COLUMN())))</f>
      </c>
      <c r="C24">
        <f>IF(MOD(ROW(),3)=0,"",IF(MOD(ROW(),3)=1,'员工工资表'!C$2,INDEX('员工工资表'!$A:$M,(ROW()+4)/3+1,COLUMN())))</f>
      </c>
      <c r="D24">
        <f>IF(MOD(ROW(),3)=0,"",IF(MOD(ROW(),3)=1,'员工工资表'!D$2,INDEX('员工工资表'!$A:$M,(ROW()+4)/3+1,COLUMN())))</f>
      </c>
      <c r="E24">
        <f>IF(MOD(ROW(),3)=0,"",IF(MOD(ROW(),3)=1,'员工工资表'!E$2,INDEX('员工工资表'!$A:$M,(ROW()+4)/3+1,COLUMN())))</f>
      </c>
      <c r="F24">
        <f>IF(MOD(ROW(),3)=0,"",IF(MOD(ROW(),3)=1,'员工工资表'!F$2,INDEX('员工工资表'!$A:$M,(ROW()+4)/3+1,COLUMN())))</f>
      </c>
      <c r="G24">
        <f>IF(MOD(ROW(),3)=0,"",IF(MOD(ROW(),3)=1,'员工工资表'!G$2,INDEX('员工工资表'!$A:$M,(ROW()+4)/3+1,COLUMN())))</f>
      </c>
      <c r="H24">
        <f>IF(MOD(ROW(),3)=0,"",IF(MOD(ROW(),3)=1,'员工工资表'!H$2,INDEX('员工工资表'!$A:$M,(ROW()+4)/3+1,COLUMN())))</f>
      </c>
      <c r="I24">
        <f>IF(MOD(ROW(),3)=0,"",IF(MOD(ROW(),3)=1,'员工工资表'!I$2,INDEX('员工工资表'!$A:$M,(ROW()+4)/3+1,COLUMN())))</f>
      </c>
      <c r="J24">
        <f>IF(MOD(ROW(),3)=0,"",IF(MOD(ROW(),3)=1,'员工工资表'!J$2,INDEX('员工工资表'!$A:$M,(ROW()+4)/3+1,COLUMN())))</f>
      </c>
      <c r="K24">
        <f>IF(MOD(ROW(),3)=0,"",IF(MOD(ROW(),3)=1,'员工工资表'!K$2,INDEX('员工工资表'!$A:$M,(ROW()+4)/3+1,COLUMN())))</f>
      </c>
      <c r="L24">
        <f>IF(MOD(ROW(),3)=0,"",IF(MOD(ROW(),3)=1,'员工工资表'!L$2,INDEX('员工工资表'!$A:$M,(ROW()+4)/3+1,COLUMN())))</f>
      </c>
      <c r="M24">
        <f>IF(MOD(ROW(),3)=0,"",IF(MOD(ROW(),3)=1,'员工工资表'!M$2,INDEX('员工工资表'!$A:$M,(ROW()+4)/3+1,COLUMN())))</f>
      </c>
    </row>
    <row r="25" spans="1:13" ht="14.25">
      <c r="A25" t="str">
        <f>IF(MOD(ROW(),3)=0,"",IF(MOD(ROW(),3)=1,'员工工资表'!A$2,INDEX('员工工资表'!$A:$M,(ROW()+4)/3+1,COLUMN())))</f>
        <v>员工编号</v>
      </c>
      <c r="B25" t="str">
        <f>IF(MOD(ROW(),3)=0,"",IF(MOD(ROW(),3)=1,'员工工资表'!B$2,INDEX('员工工资表'!$A:$M,(ROW()+4)/3+1,COLUMN())))</f>
        <v>员工姓名</v>
      </c>
      <c r="C25" t="str">
        <f>IF(MOD(ROW(),3)=0,"",IF(MOD(ROW(),3)=1,'员工工资表'!C$2,INDEX('员工工资表'!$A:$M,(ROW()+4)/3+1,COLUMN())))</f>
        <v>所在部门</v>
      </c>
      <c r="D25" t="str">
        <f>IF(MOD(ROW(),3)=0,"",IF(MOD(ROW(),3)=1,'员工工资表'!D$2,INDEX('员工工资表'!$A:$M,(ROW()+4)/3+1,COLUMN())))</f>
        <v>基本工资</v>
      </c>
      <c r="E25" t="str">
        <f>IF(MOD(ROW(),3)=0,"",IF(MOD(ROW(),3)=1,'员工工资表'!E$2,INDEX('员工工资表'!$A:$M,(ROW()+4)/3+1,COLUMN())))</f>
        <v>奖金</v>
      </c>
      <c r="F25" t="str">
        <f>IF(MOD(ROW(),3)=0,"",IF(MOD(ROW(),3)=1,'员工工资表'!F$2,INDEX('员工工资表'!$A:$M,(ROW()+4)/3+1,COLUMN())))</f>
        <v>住房补助</v>
      </c>
      <c r="G25" t="str">
        <f>IF(MOD(ROW(),3)=0,"",IF(MOD(ROW(),3)=1,'员工工资表'!G$2,INDEX('员工工资表'!$A:$M,(ROW()+4)/3+1,COLUMN())))</f>
        <v>车费补助</v>
      </c>
      <c r="H25" t="str">
        <f>IF(MOD(ROW(),3)=0,"",IF(MOD(ROW(),3)=1,'员工工资表'!H$2,INDEX('员工工资表'!$A:$M,(ROW()+4)/3+1,COLUMN())))</f>
        <v>保险金</v>
      </c>
      <c r="I25" t="str">
        <f>IF(MOD(ROW(),3)=0,"",IF(MOD(ROW(),3)=1,'员工工资表'!I$2,INDEX('员工工资表'!$A:$M,(ROW()+4)/3+1,COLUMN())))</f>
        <v>请假扣款</v>
      </c>
      <c r="J25" t="str">
        <f>IF(MOD(ROW(),3)=0,"",IF(MOD(ROW(),3)=1,'员工工资表'!J$2,INDEX('员工工资表'!$A:$M,(ROW()+4)/3+1,COLUMN())))</f>
        <v>应发金额</v>
      </c>
      <c r="K25" t="str">
        <f>IF(MOD(ROW(),3)=0,"",IF(MOD(ROW(),3)=1,'员工工资表'!K$2,INDEX('员工工资表'!$A:$M,(ROW()+4)/3+1,COLUMN())))</f>
        <v>扣税所得额</v>
      </c>
      <c r="L25" t="str">
        <f>IF(MOD(ROW(),3)=0,"",IF(MOD(ROW(),3)=1,'员工工资表'!L$2,INDEX('员工工资表'!$A:$M,(ROW()+4)/3+1,COLUMN())))</f>
        <v>个人所得税</v>
      </c>
      <c r="M25" t="str">
        <f>IF(MOD(ROW(),3)=0,"",IF(MOD(ROW(),3)=1,'员工工资表'!M$2,INDEX('员工工资表'!$A:$M,(ROW()+4)/3+1,COLUMN())))</f>
        <v>实发金额</v>
      </c>
    </row>
    <row r="26" spans="1:13" ht="14.25">
      <c r="A26">
        <f>IF(MOD(ROW(),3)=0,"",IF(MOD(ROW(),3)=1,'员工工资表'!A$2,INDEX('员工工资表'!$A:$M,(ROW()+4)/3+1,COLUMN())))</f>
        <v>1009</v>
      </c>
      <c r="B26" t="str">
        <f>IF(MOD(ROW(),3)=0,"",IF(MOD(ROW(),3)=1,'员工工资表'!B$2,INDEX('员工工资表'!$A:$M,(ROW()+4)/3+1,COLUMN())))</f>
        <v> 陈小旭</v>
      </c>
      <c r="C26" t="str">
        <f>IF(MOD(ROW(),3)=0,"",IF(MOD(ROW(),3)=1,'员工工资表'!C$2,INDEX('员工工资表'!$A:$M,(ROW()+4)/3+1,COLUMN())))</f>
        <v>销售部</v>
      </c>
      <c r="D26" s="45">
        <f>IF(MOD(ROW(),3)=0,"",IF(MOD(ROW(),3)=1,'员工工资表'!D$2,INDEX('员工工资表'!$A:$M,(ROW()+4)/3+1,COLUMN())))</f>
        <v>2500</v>
      </c>
      <c r="E26" s="45">
        <f>IF(MOD(ROW(),3)=0,"",IF(MOD(ROW(),3)=1,'员工工资表'!E$2,INDEX('员工工资表'!$A:$M,(ROW()+4)/3+1,COLUMN())))</f>
        <v>250</v>
      </c>
      <c r="F26" s="45">
        <f>IF(MOD(ROW(),3)=0,"",IF(MOD(ROW(),3)=1,'员工工资表'!F$2,INDEX('员工工资表'!$A:$M,(ROW()+4)/3+1,COLUMN())))</f>
        <v>100</v>
      </c>
      <c r="G26" s="45">
        <f>IF(MOD(ROW(),3)=0,"",IF(MOD(ROW(),3)=1,'员工工资表'!G$2,INDEX('员工工资表'!$A:$M,(ROW()+4)/3+1,COLUMN())))</f>
        <v>120</v>
      </c>
      <c r="H26" s="45">
        <f>IF(MOD(ROW(),3)=0,"",IF(MOD(ROW(),3)=1,'员工工资表'!H$2,INDEX('员工工资表'!$A:$M,(ROW()+4)/3+1,COLUMN())))</f>
        <v>200</v>
      </c>
      <c r="I26" s="45">
        <f>IF(MOD(ROW(),3)=0,"",IF(MOD(ROW(),3)=1,'员工工资表'!I$2,INDEX('员工工资表'!$A:$M,(ROW()+4)/3+1,COLUMN())))</f>
        <v>60</v>
      </c>
      <c r="J26" s="45">
        <f>IF(MOD(ROW(),3)=0,"",IF(MOD(ROW(),3)=1,'员工工资表'!J$2,INDEX('员工工资表'!$A:$M,(ROW()+4)/3+1,COLUMN())))</f>
        <v>2710</v>
      </c>
      <c r="K26" s="45">
        <f>IF(MOD(ROW(),3)=0,"",IF(MOD(ROW(),3)=1,'员工工资表'!K$2,INDEX('员工工资表'!$A:$M,(ROW()+4)/3+1,COLUMN())))</f>
        <v>1710</v>
      </c>
      <c r="L26" s="45">
        <f>IF(MOD(ROW(),3)=0,"",IF(MOD(ROW(),3)=1,'员工工资表'!L$2,INDEX('员工工资表'!$A:$M,(ROW()+4)/3+1,COLUMN())))</f>
        <v>146</v>
      </c>
      <c r="M26" s="45">
        <f>IF(MOD(ROW(),3)=0,"",IF(MOD(ROW(),3)=1,'员工工资表'!M$2,INDEX('员工工资表'!$A:$M,(ROW()+4)/3+1,COLUMN())))</f>
        <v>2564</v>
      </c>
    </row>
    <row r="27" spans="1:13" ht="14.25">
      <c r="A27">
        <f>IF(MOD(ROW(),3)=0,"",IF(MOD(ROW(),3)=1,'员工工资表'!A$2,INDEX('员工工资表'!$A:$M,(ROW()+4)/3+1,COLUMN())))</f>
      </c>
      <c r="B27">
        <f>IF(MOD(ROW(),3)=0,"",IF(MOD(ROW(),3)=1,'员工工资表'!B$2,INDEX('员工工资表'!$A:$M,(ROW()+4)/3+1,COLUMN())))</f>
      </c>
      <c r="C27">
        <f>IF(MOD(ROW(),3)=0,"",IF(MOD(ROW(),3)=1,'员工工资表'!C$2,INDEX('员工工资表'!$A:$M,(ROW()+4)/3+1,COLUMN())))</f>
      </c>
      <c r="D27">
        <f>IF(MOD(ROW(),3)=0,"",IF(MOD(ROW(),3)=1,'员工工资表'!D$2,INDEX('员工工资表'!$A:$M,(ROW()+4)/3+1,COLUMN())))</f>
      </c>
      <c r="E27">
        <f>IF(MOD(ROW(),3)=0,"",IF(MOD(ROW(),3)=1,'员工工资表'!E$2,INDEX('员工工资表'!$A:$M,(ROW()+4)/3+1,COLUMN())))</f>
      </c>
      <c r="F27">
        <f>IF(MOD(ROW(),3)=0,"",IF(MOD(ROW(),3)=1,'员工工资表'!F$2,INDEX('员工工资表'!$A:$M,(ROW()+4)/3+1,COLUMN())))</f>
      </c>
      <c r="G27">
        <f>IF(MOD(ROW(),3)=0,"",IF(MOD(ROW(),3)=1,'员工工资表'!G$2,INDEX('员工工资表'!$A:$M,(ROW()+4)/3+1,COLUMN())))</f>
      </c>
      <c r="H27">
        <f>IF(MOD(ROW(),3)=0,"",IF(MOD(ROW(),3)=1,'员工工资表'!H$2,INDEX('员工工资表'!$A:$M,(ROW()+4)/3+1,COLUMN())))</f>
      </c>
      <c r="I27">
        <f>IF(MOD(ROW(),3)=0,"",IF(MOD(ROW(),3)=1,'员工工资表'!I$2,INDEX('员工工资表'!$A:$M,(ROW()+4)/3+1,COLUMN())))</f>
      </c>
      <c r="J27">
        <f>IF(MOD(ROW(),3)=0,"",IF(MOD(ROW(),3)=1,'员工工资表'!J$2,INDEX('员工工资表'!$A:$M,(ROW()+4)/3+1,COLUMN())))</f>
      </c>
      <c r="K27">
        <f>IF(MOD(ROW(),3)=0,"",IF(MOD(ROW(),3)=1,'员工工资表'!K$2,INDEX('员工工资表'!$A:$M,(ROW()+4)/3+1,COLUMN())))</f>
      </c>
      <c r="L27">
        <f>IF(MOD(ROW(),3)=0,"",IF(MOD(ROW(),3)=1,'员工工资表'!L$2,INDEX('员工工资表'!$A:$M,(ROW()+4)/3+1,COLUMN())))</f>
      </c>
      <c r="M27">
        <f>IF(MOD(ROW(),3)=0,"",IF(MOD(ROW(),3)=1,'员工工资表'!M$2,INDEX('员工工资表'!$A:$M,(ROW()+4)/3+1,COLUMN())))</f>
      </c>
    </row>
    <row r="28" spans="1:13" ht="14.25">
      <c r="A28" t="str">
        <f>IF(MOD(ROW(),3)=0,"",IF(MOD(ROW(),3)=1,'员工工资表'!A$2,INDEX('员工工资表'!$A:$M,(ROW()+4)/3+1,COLUMN())))</f>
        <v>员工编号</v>
      </c>
      <c r="B28" t="str">
        <f>IF(MOD(ROW(),3)=0,"",IF(MOD(ROW(),3)=1,'员工工资表'!B$2,INDEX('员工工资表'!$A:$M,(ROW()+4)/3+1,COLUMN())))</f>
        <v>员工姓名</v>
      </c>
      <c r="C28" t="str">
        <f>IF(MOD(ROW(),3)=0,"",IF(MOD(ROW(),3)=1,'员工工资表'!C$2,INDEX('员工工资表'!$A:$M,(ROW()+4)/3+1,COLUMN())))</f>
        <v>所在部门</v>
      </c>
      <c r="D28" t="str">
        <f>IF(MOD(ROW(),3)=0,"",IF(MOD(ROW(),3)=1,'员工工资表'!D$2,INDEX('员工工资表'!$A:$M,(ROW()+4)/3+1,COLUMN())))</f>
        <v>基本工资</v>
      </c>
      <c r="E28" t="str">
        <f>IF(MOD(ROW(),3)=0,"",IF(MOD(ROW(),3)=1,'员工工资表'!E$2,INDEX('员工工资表'!$A:$M,(ROW()+4)/3+1,COLUMN())))</f>
        <v>奖金</v>
      </c>
      <c r="F28" t="str">
        <f>IF(MOD(ROW(),3)=0,"",IF(MOD(ROW(),3)=1,'员工工资表'!F$2,INDEX('员工工资表'!$A:$M,(ROW()+4)/3+1,COLUMN())))</f>
        <v>住房补助</v>
      </c>
      <c r="G28" t="str">
        <f>IF(MOD(ROW(),3)=0,"",IF(MOD(ROW(),3)=1,'员工工资表'!G$2,INDEX('员工工资表'!$A:$M,(ROW()+4)/3+1,COLUMN())))</f>
        <v>车费补助</v>
      </c>
      <c r="H28" t="str">
        <f>IF(MOD(ROW(),3)=0,"",IF(MOD(ROW(),3)=1,'员工工资表'!H$2,INDEX('员工工资表'!$A:$M,(ROW()+4)/3+1,COLUMN())))</f>
        <v>保险金</v>
      </c>
      <c r="I28" t="str">
        <f>IF(MOD(ROW(),3)=0,"",IF(MOD(ROW(),3)=1,'员工工资表'!I$2,INDEX('员工工资表'!$A:$M,(ROW()+4)/3+1,COLUMN())))</f>
        <v>请假扣款</v>
      </c>
      <c r="J28" t="str">
        <f>IF(MOD(ROW(),3)=0,"",IF(MOD(ROW(),3)=1,'员工工资表'!J$2,INDEX('员工工资表'!$A:$M,(ROW()+4)/3+1,COLUMN())))</f>
        <v>应发金额</v>
      </c>
      <c r="K28" t="str">
        <f>IF(MOD(ROW(),3)=0,"",IF(MOD(ROW(),3)=1,'员工工资表'!K$2,INDEX('员工工资表'!$A:$M,(ROW()+4)/3+1,COLUMN())))</f>
        <v>扣税所得额</v>
      </c>
      <c r="L28" t="str">
        <f>IF(MOD(ROW(),3)=0,"",IF(MOD(ROW(),3)=1,'员工工资表'!L$2,INDEX('员工工资表'!$A:$M,(ROW()+4)/3+1,COLUMN())))</f>
        <v>个人所得税</v>
      </c>
      <c r="M28" t="str">
        <f>IF(MOD(ROW(),3)=0,"",IF(MOD(ROW(),3)=1,'员工工资表'!M$2,INDEX('员工工资表'!$A:$M,(ROW()+4)/3+1,COLUMN())))</f>
        <v>实发金额</v>
      </c>
    </row>
    <row r="29" spans="1:14" ht="14.25">
      <c r="A29">
        <f>IF(MOD(ROW(),3)=0,"",IF(MOD(ROW(),3)=1,'员工工资表'!A$2,INDEX('员工工资表'!$A:$M,(ROW()+4)/3+1,COLUMN())))</f>
        <v>1010</v>
      </c>
      <c r="B29" t="str">
        <f>IF(MOD(ROW(),3)=0,"",IF(MOD(ROW(),3)=1,'员工工资表'!B$2,INDEX('员工工资表'!$A:$M,(ROW()+4)/3+1,COLUMN())))</f>
        <v>薛婧</v>
      </c>
      <c r="C29" t="str">
        <f>IF(MOD(ROW(),3)=0,"",IF(MOD(ROW(),3)=1,'员工工资表'!C$2,INDEX('员工工资表'!$A:$M,(ROW()+4)/3+1,COLUMN())))</f>
        <v>业务部</v>
      </c>
      <c r="D29" s="45">
        <f>IF(MOD(ROW(),3)=0,"",IF(MOD(ROW(),3)=1,'员工工资表'!D$2,INDEX('员工工资表'!$A:$M,(ROW()+4)/3+1,COLUMN())))</f>
        <v>1500</v>
      </c>
      <c r="E29" s="45">
        <f>IF(MOD(ROW(),3)=0,"",IF(MOD(ROW(),3)=1,'员工工资表'!E$2,INDEX('员工工资表'!$A:$M,(ROW()+4)/3+1,COLUMN())))</f>
        <v>450</v>
      </c>
      <c r="F29" s="45">
        <f>IF(MOD(ROW(),3)=0,"",IF(MOD(ROW(),3)=1,'员工工资表'!F$2,INDEX('员工工资表'!$A:$M,(ROW()+4)/3+1,COLUMN())))</f>
        <v>100</v>
      </c>
      <c r="G29" s="45">
        <f>IF(MOD(ROW(),3)=0,"",IF(MOD(ROW(),3)=1,'员工工资表'!G$2,INDEX('员工工资表'!$A:$M,(ROW()+4)/3+1,COLUMN())))</f>
        <v>120</v>
      </c>
      <c r="H29" s="45">
        <f>IF(MOD(ROW(),3)=0,"",IF(MOD(ROW(),3)=1,'员工工资表'!H$2,INDEX('员工工资表'!$A:$M,(ROW()+4)/3+1,COLUMN())))</f>
        <v>200</v>
      </c>
      <c r="I29" s="45">
        <f>IF(MOD(ROW(),3)=0,"",IF(MOD(ROW(),3)=1,'员工工资表'!I$2,INDEX('员工工资表'!$A:$M,(ROW()+4)/3+1,COLUMN())))</f>
        <v>25</v>
      </c>
      <c r="J29" s="45">
        <f>IF(MOD(ROW(),3)=0,"",IF(MOD(ROW(),3)=1,'员工工资表'!J$2,INDEX('员工工资表'!$A:$M,(ROW()+4)/3+1,COLUMN())))</f>
        <v>1945</v>
      </c>
      <c r="K29" s="45">
        <f>IF(MOD(ROW(),3)=0,"",IF(MOD(ROW(),3)=1,'员工工资表'!K$2,INDEX('员工工资表'!$A:$M,(ROW()+4)/3+1,COLUMN())))</f>
        <v>945</v>
      </c>
      <c r="L29" s="45">
        <f>IF(MOD(ROW(),3)=0,"",IF(MOD(ROW(),3)=1,'员工工资表'!L$2,INDEX('员工工资表'!$A:$M,(ROW()+4)/3+1,COLUMN())))</f>
        <v>69.5</v>
      </c>
      <c r="M29" s="45">
        <f>IF(MOD(ROW(),3)=0,"",IF(MOD(ROW(),3)=1,'员工工资表'!M$2,INDEX('员工工资表'!$A:$M,(ROW()+4)/3+1,COLUMN())))</f>
        <v>1875.5</v>
      </c>
      <c r="N29" s="45"/>
    </row>
    <row r="30" spans="1:13" ht="14.25">
      <c r="A30">
        <f>IF(MOD(ROW(),3)=0,"",IF(MOD(ROW(),3)=1,'员工工资表'!A$2,INDEX('员工工资表'!$A:$M,(ROW()+4)/3+1,COLUMN())))</f>
      </c>
      <c r="B30">
        <f>IF(MOD(ROW(),3)=0,"",IF(MOD(ROW(),3)=1,'员工工资表'!B$2,INDEX('员工工资表'!$A:$M,(ROW()+4)/3+1,COLUMN())))</f>
      </c>
      <c r="C30">
        <f>IF(MOD(ROW(),3)=0,"",IF(MOD(ROW(),3)=1,'员工工资表'!C$2,INDEX('员工工资表'!$A:$M,(ROW()+4)/3+1,COLUMN())))</f>
      </c>
      <c r="D30">
        <f>IF(MOD(ROW(),3)=0,"",IF(MOD(ROW(),3)=1,'员工工资表'!D$2,INDEX('员工工资表'!$A:$M,(ROW()+4)/3+1,COLUMN())))</f>
      </c>
      <c r="E30">
        <f>IF(MOD(ROW(),3)=0,"",IF(MOD(ROW(),3)=1,'员工工资表'!E$2,INDEX('员工工资表'!$A:$M,(ROW()+4)/3+1,COLUMN())))</f>
      </c>
      <c r="F30">
        <f>IF(MOD(ROW(),3)=0,"",IF(MOD(ROW(),3)=1,'员工工资表'!F$2,INDEX('员工工资表'!$A:$M,(ROW()+4)/3+1,COLUMN())))</f>
      </c>
      <c r="G30">
        <f>IF(MOD(ROW(),3)=0,"",IF(MOD(ROW(),3)=1,'员工工资表'!G$2,INDEX('员工工资表'!$A:$M,(ROW()+4)/3+1,COLUMN())))</f>
      </c>
      <c r="H30">
        <f>IF(MOD(ROW(),3)=0,"",IF(MOD(ROW(),3)=1,'员工工资表'!H$2,INDEX('员工工资表'!$A:$M,(ROW()+4)/3+1,COLUMN())))</f>
      </c>
      <c r="I30">
        <f>IF(MOD(ROW(),3)=0,"",IF(MOD(ROW(),3)=1,'员工工资表'!I$2,INDEX('员工工资表'!$A:$M,(ROW()+4)/3+1,COLUMN())))</f>
      </c>
      <c r="J30">
        <f>IF(MOD(ROW(),3)=0,"",IF(MOD(ROW(),3)=1,'员工工资表'!J$2,INDEX('员工工资表'!$A:$M,(ROW()+4)/3+1,COLUMN())))</f>
      </c>
      <c r="K30">
        <f>IF(MOD(ROW(),3)=0,"",IF(MOD(ROW(),3)=1,'员工工资表'!K$2,INDEX('员工工资表'!$A:$M,(ROW()+4)/3+1,COLUMN())))</f>
      </c>
      <c r="L30">
        <f>IF(MOD(ROW(),3)=0,"",IF(MOD(ROW(),3)=1,'员工工资表'!L$2,INDEX('员工工资表'!$A:$M,(ROW()+4)/3+1,COLUMN())))</f>
      </c>
      <c r="M30">
        <f>IF(MOD(ROW(),3)=0,"",IF(MOD(ROW(),3)=1,'员工工资表'!M$2,INDEX('员工工资表'!$A:$M,(ROW()+4)/3+1,COLUMN())))</f>
      </c>
    </row>
    <row r="31" spans="1:13" ht="14.25">
      <c r="A31" t="str">
        <f>IF(MOD(ROW(),3)=0,"",IF(MOD(ROW(),3)=1,'员工工资表'!A$2,INDEX('员工工资表'!$A:$M,(ROW()+4)/3+1,COLUMN())))</f>
        <v>员工编号</v>
      </c>
      <c r="B31" t="str">
        <f>IF(MOD(ROW(),3)=0,"",IF(MOD(ROW(),3)=1,'员工工资表'!B$2,INDEX('员工工资表'!$A:$M,(ROW()+4)/3+1,COLUMN())))</f>
        <v>员工姓名</v>
      </c>
      <c r="C31" t="str">
        <f>IF(MOD(ROW(),3)=0,"",IF(MOD(ROW(),3)=1,'员工工资表'!C$2,INDEX('员工工资表'!$A:$M,(ROW()+4)/3+1,COLUMN())))</f>
        <v>所在部门</v>
      </c>
      <c r="D31" t="str">
        <f>IF(MOD(ROW(),3)=0,"",IF(MOD(ROW(),3)=1,'员工工资表'!D$2,INDEX('员工工资表'!$A:$M,(ROW()+4)/3+1,COLUMN())))</f>
        <v>基本工资</v>
      </c>
      <c r="E31" t="str">
        <f>IF(MOD(ROW(),3)=0,"",IF(MOD(ROW(),3)=1,'员工工资表'!E$2,INDEX('员工工资表'!$A:$M,(ROW()+4)/3+1,COLUMN())))</f>
        <v>奖金</v>
      </c>
      <c r="F31" t="str">
        <f>IF(MOD(ROW(),3)=0,"",IF(MOD(ROW(),3)=1,'员工工资表'!F$2,INDEX('员工工资表'!$A:$M,(ROW()+4)/3+1,COLUMN())))</f>
        <v>住房补助</v>
      </c>
      <c r="G31" t="str">
        <f>IF(MOD(ROW(),3)=0,"",IF(MOD(ROW(),3)=1,'员工工资表'!G$2,INDEX('员工工资表'!$A:$M,(ROW()+4)/3+1,COLUMN())))</f>
        <v>车费补助</v>
      </c>
      <c r="H31" t="str">
        <f>IF(MOD(ROW(),3)=0,"",IF(MOD(ROW(),3)=1,'员工工资表'!H$2,INDEX('员工工资表'!$A:$M,(ROW()+4)/3+1,COLUMN())))</f>
        <v>保险金</v>
      </c>
      <c r="I31" t="str">
        <f>IF(MOD(ROW(),3)=0,"",IF(MOD(ROW(),3)=1,'员工工资表'!I$2,INDEX('员工工资表'!$A:$M,(ROW()+4)/3+1,COLUMN())))</f>
        <v>请假扣款</v>
      </c>
      <c r="J31" t="str">
        <f>IF(MOD(ROW(),3)=0,"",IF(MOD(ROW(),3)=1,'员工工资表'!J$2,INDEX('员工工资表'!$A:$M,(ROW()+4)/3+1,COLUMN())))</f>
        <v>应发金额</v>
      </c>
      <c r="K31" t="str">
        <f>IF(MOD(ROW(),3)=0,"",IF(MOD(ROW(),3)=1,'员工工资表'!K$2,INDEX('员工工资表'!$A:$M,(ROW()+4)/3+1,COLUMN())))</f>
        <v>扣税所得额</v>
      </c>
      <c r="L31" t="str">
        <f>IF(MOD(ROW(),3)=0,"",IF(MOD(ROW(),3)=1,'员工工资表'!L$2,INDEX('员工工资表'!$A:$M,(ROW()+4)/3+1,COLUMN())))</f>
        <v>个人所得税</v>
      </c>
      <c r="M31" t="str">
        <f>IF(MOD(ROW(),3)=0,"",IF(MOD(ROW(),3)=1,'员工工资表'!M$2,INDEX('员工工资表'!$A:$M,(ROW()+4)/3+1,COLUMN())))</f>
        <v>实发金额</v>
      </c>
    </row>
    <row r="32" spans="1:13" ht="14.25">
      <c r="A32">
        <f>IF(MOD(ROW(),3)=0,"",IF(MOD(ROW(),3)=1,'员工工资表'!A$2,INDEX('员工工资表'!$A:$M,(ROW()+4)/3+1,COLUMN())))</f>
        <v>1011</v>
      </c>
      <c r="B32" t="str">
        <f>IF(MOD(ROW(),3)=0,"",IF(MOD(ROW(),3)=1,'员工工资表'!B$2,INDEX('员工工资表'!$A:$M,(ROW()+4)/3+1,COLUMN())))</f>
        <v>萧煜</v>
      </c>
      <c r="C32" t="str">
        <f>IF(MOD(ROW(),3)=0,"",IF(MOD(ROW(),3)=1,'员工工资表'!C$2,INDEX('员工工资表'!$A:$M,(ROW()+4)/3+1,COLUMN())))</f>
        <v>财务部</v>
      </c>
      <c r="D32" s="45">
        <f>IF(MOD(ROW(),3)=0,"",IF(MOD(ROW(),3)=1,'员工工资表'!D$2,INDEX('员工工资表'!$A:$M,(ROW()+4)/3+1,COLUMN())))</f>
        <v>2000</v>
      </c>
      <c r="E32" s="45">
        <f>IF(MOD(ROW(),3)=0,"",IF(MOD(ROW(),3)=1,'员工工资表'!E$2,INDEX('员工工资表'!$A:$M,(ROW()+4)/3+1,COLUMN())))</f>
        <v>360</v>
      </c>
      <c r="F32" s="45">
        <f>IF(MOD(ROW(),3)=0,"",IF(MOD(ROW(),3)=1,'员工工资表'!F$2,INDEX('员工工资表'!$A:$M,(ROW()+4)/3+1,COLUMN())))</f>
        <v>100</v>
      </c>
      <c r="G32" s="45">
        <f>IF(MOD(ROW(),3)=0,"",IF(MOD(ROW(),3)=1,'员工工资表'!G$2,INDEX('员工工资表'!$A:$M,(ROW()+4)/3+1,COLUMN())))</f>
        <v>0</v>
      </c>
      <c r="H32" s="45">
        <f>IF(MOD(ROW(),3)=0,"",IF(MOD(ROW(),3)=1,'员工工资表'!H$2,INDEX('员工工资表'!$A:$M,(ROW()+4)/3+1,COLUMN())))</f>
        <v>200</v>
      </c>
      <c r="I32" s="45">
        <f>IF(MOD(ROW(),3)=0,"",IF(MOD(ROW(),3)=1,'员工工资表'!I$2,INDEX('员工工资表'!$A:$M,(ROW()+4)/3+1,COLUMN())))</f>
        <v>26</v>
      </c>
      <c r="J32" s="45">
        <f>IF(MOD(ROW(),3)=0,"",IF(MOD(ROW(),3)=1,'员工工资表'!J$2,INDEX('员工工资表'!$A:$M,(ROW()+4)/3+1,COLUMN())))</f>
        <v>2234</v>
      </c>
      <c r="K32" s="45">
        <f>IF(MOD(ROW(),3)=0,"",IF(MOD(ROW(),3)=1,'员工工资表'!K$2,INDEX('员工工资表'!$A:$M,(ROW()+4)/3+1,COLUMN())))</f>
        <v>1234</v>
      </c>
      <c r="L32" s="45">
        <f>IF(MOD(ROW(),3)=0,"",IF(MOD(ROW(),3)=1,'员工工资表'!L$2,INDEX('员工工资表'!$A:$M,(ROW()+4)/3+1,COLUMN())))</f>
        <v>98.4</v>
      </c>
      <c r="M32">
        <f>IF(MOD(ROW(),3)=0,"",IF(MOD(ROW(),3)=1,'员工工资表'!M$2,INDEX('员工工资表'!$A:$M,(ROW()+4)/3+1,COLUMN())))</f>
        <v>2135.6</v>
      </c>
    </row>
    <row r="33" spans="1:13" ht="14.25">
      <c r="A33">
        <f>IF(MOD(ROW(),3)=0,"",IF(MOD(ROW(),3)=1,'员工工资表'!A$2,INDEX('员工工资表'!$A:$M,(ROW()+4)/3+1,COLUMN())))</f>
      </c>
      <c r="B33">
        <f>IF(MOD(ROW(),3)=0,"",IF(MOD(ROW(),3)=1,'员工工资表'!B$2,INDEX('员工工资表'!$A:$M,(ROW()+4)/3+1,COLUMN())))</f>
      </c>
      <c r="C33">
        <f>IF(MOD(ROW(),3)=0,"",IF(MOD(ROW(),3)=1,'员工工资表'!C$2,INDEX('员工工资表'!$A:$M,(ROW()+4)/3+1,COLUMN())))</f>
      </c>
      <c r="D33">
        <f>IF(MOD(ROW(),3)=0,"",IF(MOD(ROW(),3)=1,'员工工资表'!D$2,INDEX('员工工资表'!$A:$M,(ROW()+4)/3+1,COLUMN())))</f>
      </c>
      <c r="E33">
        <f>IF(MOD(ROW(),3)=0,"",IF(MOD(ROW(),3)=1,'员工工资表'!E$2,INDEX('员工工资表'!$A:$M,(ROW()+4)/3+1,COLUMN())))</f>
      </c>
      <c r="F33">
        <f>IF(MOD(ROW(),3)=0,"",IF(MOD(ROW(),3)=1,'员工工资表'!F$2,INDEX('员工工资表'!$A:$M,(ROW()+4)/3+1,COLUMN())))</f>
      </c>
      <c r="G33">
        <f>IF(MOD(ROW(),3)=0,"",IF(MOD(ROW(),3)=1,'员工工资表'!G$2,INDEX('员工工资表'!$A:$M,(ROW()+4)/3+1,COLUMN())))</f>
      </c>
      <c r="H33">
        <f>IF(MOD(ROW(),3)=0,"",IF(MOD(ROW(),3)=1,'员工工资表'!H$2,INDEX('员工工资表'!$A:$M,(ROW()+4)/3+1,COLUMN())))</f>
      </c>
      <c r="I33">
        <f>IF(MOD(ROW(),3)=0,"",IF(MOD(ROW(),3)=1,'员工工资表'!I$2,INDEX('员工工资表'!$A:$M,(ROW()+4)/3+1,COLUMN())))</f>
      </c>
      <c r="J33">
        <f>IF(MOD(ROW(),3)=0,"",IF(MOD(ROW(),3)=1,'员工工资表'!J$2,INDEX('员工工资表'!$A:$M,(ROW()+4)/3+1,COLUMN())))</f>
      </c>
      <c r="K33">
        <f>IF(MOD(ROW(),3)=0,"",IF(MOD(ROW(),3)=1,'员工工资表'!K$2,INDEX('员工工资表'!$A:$M,(ROW()+4)/3+1,COLUMN())))</f>
      </c>
      <c r="L33">
        <f>IF(MOD(ROW(),3)=0,"",IF(MOD(ROW(),3)=1,'员工工资表'!L$2,INDEX('员工工资表'!$A:$M,(ROW()+4)/3+1,COLUMN())))</f>
      </c>
      <c r="M33">
        <f>IF(MOD(ROW(),3)=0,"",IF(MOD(ROW(),3)=1,'员工工资表'!M$2,INDEX('员工工资表'!$A:$M,(ROW()+4)/3+1,COLUMN())))</f>
      </c>
    </row>
    <row r="34" spans="1:13" ht="14.25">
      <c r="A34" t="str">
        <f>IF(MOD(ROW(),3)=0,"",IF(MOD(ROW(),3)=1,'员工工资表'!A$2,INDEX('员工工资表'!$A:$M,(ROW()+4)/3+1,COLUMN())))</f>
        <v>员工编号</v>
      </c>
      <c r="B34" t="str">
        <f>IF(MOD(ROW(),3)=0,"",IF(MOD(ROW(),3)=1,'员工工资表'!B$2,INDEX('员工工资表'!$A:$M,(ROW()+4)/3+1,COLUMN())))</f>
        <v>员工姓名</v>
      </c>
      <c r="C34" t="str">
        <f>IF(MOD(ROW(),3)=0,"",IF(MOD(ROW(),3)=1,'员工工资表'!C$2,INDEX('员工工资表'!$A:$M,(ROW()+4)/3+1,COLUMN())))</f>
        <v>所在部门</v>
      </c>
      <c r="D34" t="str">
        <f>IF(MOD(ROW(),3)=0,"",IF(MOD(ROW(),3)=1,'员工工资表'!D$2,INDEX('员工工资表'!$A:$M,(ROW()+4)/3+1,COLUMN())))</f>
        <v>基本工资</v>
      </c>
      <c r="E34" t="str">
        <f>IF(MOD(ROW(),3)=0,"",IF(MOD(ROW(),3)=1,'员工工资表'!E$2,INDEX('员工工资表'!$A:$M,(ROW()+4)/3+1,COLUMN())))</f>
        <v>奖金</v>
      </c>
      <c r="F34" t="str">
        <f>IF(MOD(ROW(),3)=0,"",IF(MOD(ROW(),3)=1,'员工工资表'!F$2,INDEX('员工工资表'!$A:$M,(ROW()+4)/3+1,COLUMN())))</f>
        <v>住房补助</v>
      </c>
      <c r="G34" t="str">
        <f>IF(MOD(ROW(),3)=0,"",IF(MOD(ROW(),3)=1,'员工工资表'!G$2,INDEX('员工工资表'!$A:$M,(ROW()+4)/3+1,COLUMN())))</f>
        <v>车费补助</v>
      </c>
      <c r="H34" t="str">
        <f>IF(MOD(ROW(),3)=0,"",IF(MOD(ROW(),3)=1,'员工工资表'!H$2,INDEX('员工工资表'!$A:$M,(ROW()+4)/3+1,COLUMN())))</f>
        <v>保险金</v>
      </c>
      <c r="I34" t="str">
        <f>IF(MOD(ROW(),3)=0,"",IF(MOD(ROW(),3)=1,'员工工资表'!I$2,INDEX('员工工资表'!$A:$M,(ROW()+4)/3+1,COLUMN())))</f>
        <v>请假扣款</v>
      </c>
      <c r="J34" t="str">
        <f>IF(MOD(ROW(),3)=0,"",IF(MOD(ROW(),3)=1,'员工工资表'!J$2,INDEX('员工工资表'!$A:$M,(ROW()+4)/3+1,COLUMN())))</f>
        <v>应发金额</v>
      </c>
      <c r="K34" t="str">
        <f>IF(MOD(ROW(),3)=0,"",IF(MOD(ROW(),3)=1,'员工工资表'!K$2,INDEX('员工工资表'!$A:$M,(ROW()+4)/3+1,COLUMN())))</f>
        <v>扣税所得额</v>
      </c>
      <c r="L34" t="str">
        <f>IF(MOD(ROW(),3)=0,"",IF(MOD(ROW(),3)=1,'员工工资表'!L$2,INDEX('员工工资表'!$A:$M,(ROW()+4)/3+1,COLUMN())))</f>
        <v>个人所得税</v>
      </c>
      <c r="M34" t="str">
        <f>IF(MOD(ROW(),3)=0,"",IF(MOD(ROW(),3)=1,'员工工资表'!M$2,INDEX('员工工资表'!$A:$M,(ROW()+4)/3+1,COLUMN())))</f>
        <v>实发金额</v>
      </c>
    </row>
    <row r="35" spans="1:13" ht="14.25">
      <c r="A35">
        <f>IF(MOD(ROW(),3)=0,"",IF(MOD(ROW(),3)=1,'员工工资表'!A$2,INDEX('员工工资表'!$A:$M,(ROW()+4)/3+1,COLUMN())))</f>
        <v>1012</v>
      </c>
      <c r="B35" t="str">
        <f>IF(MOD(ROW(),3)=0,"",IF(MOD(ROW(),3)=1,'员工工资表'!B$2,INDEX('员工工资表'!$A:$M,(ROW()+4)/3+1,COLUMN())))</f>
        <v>陈露</v>
      </c>
      <c r="C35" t="str">
        <f>IF(MOD(ROW(),3)=0,"",IF(MOD(ROW(),3)=1,'员工工资表'!C$2,INDEX('员工工资表'!$A:$M,(ROW()+4)/3+1,COLUMN())))</f>
        <v>销售部</v>
      </c>
      <c r="D35" s="45">
        <f>IF(MOD(ROW(),3)=0,"",IF(MOD(ROW(),3)=1,'员工工资表'!D$2,INDEX('员工工资表'!$A:$M,(ROW()+4)/3+1,COLUMN())))</f>
        <v>3000</v>
      </c>
      <c r="E35" s="45">
        <f>IF(MOD(ROW(),3)=0,"",IF(MOD(ROW(),3)=1,'员工工资表'!E$2,INDEX('员工工资表'!$A:$M,(ROW()+4)/3+1,COLUMN())))</f>
        <v>360</v>
      </c>
      <c r="F35" s="45">
        <f>IF(MOD(ROW(),3)=0,"",IF(MOD(ROW(),3)=1,'员工工资表'!F$2,INDEX('员工工资表'!$A:$M,(ROW()+4)/3+1,COLUMN())))</f>
        <v>100</v>
      </c>
      <c r="G35" s="45">
        <f>IF(MOD(ROW(),3)=0,"",IF(MOD(ROW(),3)=1,'员工工资表'!G$2,INDEX('员工工资表'!$A:$M,(ROW()+4)/3+1,COLUMN())))</f>
        <v>120</v>
      </c>
      <c r="H35" s="45">
        <f>IF(MOD(ROW(),3)=0,"",IF(MOD(ROW(),3)=1,'员工工资表'!H$2,INDEX('员工工资表'!$A:$M,(ROW()+4)/3+1,COLUMN())))</f>
        <v>200</v>
      </c>
      <c r="I35" s="45">
        <f>IF(MOD(ROW(),3)=0,"",IF(MOD(ROW(),3)=1,'员工工资表'!I$2,INDEX('员工工资表'!$A:$M,(ROW()+4)/3+1,COLUMN())))</f>
        <v>39</v>
      </c>
      <c r="J35" s="45">
        <f>IF(MOD(ROW(),3)=0,"",IF(MOD(ROW(),3)=1,'员工工资表'!J$2,INDEX('员工工资表'!$A:$M,(ROW()+4)/3+1,COLUMN())))</f>
        <v>3341</v>
      </c>
      <c r="K35" s="45">
        <f>IF(MOD(ROW(),3)=0,"",IF(MOD(ROW(),3)=1,'员工工资表'!K$2,INDEX('员工工资表'!$A:$M,(ROW()+4)/3+1,COLUMN())))</f>
        <v>2341</v>
      </c>
      <c r="L35" s="45">
        <f>IF(MOD(ROW(),3)=0,"",IF(MOD(ROW(),3)=1,'员工工资表'!L$2,INDEX('员工工资表'!$A:$M,(ROW()+4)/3+1,COLUMN())))</f>
        <v>226.14999999999998</v>
      </c>
      <c r="M35">
        <f>IF(MOD(ROW(),3)=0,"",IF(MOD(ROW(),3)=1,'员工工资表'!M$2,INDEX('员工工资表'!$A:$M,(ROW()+4)/3+1,COLUMN())))</f>
        <v>3114.85</v>
      </c>
    </row>
    <row r="36" spans="1:13" ht="14.25">
      <c r="A36">
        <f>IF(MOD(ROW(),3)=0,"",IF(MOD(ROW(),3)=1,'员工工资表'!A$2,INDEX('员工工资表'!$A:$M,(ROW()+4)/3+1,COLUMN())))</f>
      </c>
      <c r="B36">
        <f>IF(MOD(ROW(),3)=0,"",IF(MOD(ROW(),3)=1,'员工工资表'!B$2,INDEX('员工工资表'!$A:$M,(ROW()+4)/3+1,COLUMN())))</f>
      </c>
      <c r="C36">
        <f>IF(MOD(ROW(),3)=0,"",IF(MOD(ROW(),3)=1,'员工工资表'!C$2,INDEX('员工工资表'!$A:$M,(ROW()+4)/3+1,COLUMN())))</f>
      </c>
      <c r="D36">
        <f>IF(MOD(ROW(),3)=0,"",IF(MOD(ROW(),3)=1,'员工工资表'!D$2,INDEX('员工工资表'!$A:$M,(ROW()+4)/3+1,COLUMN())))</f>
      </c>
      <c r="E36">
        <f>IF(MOD(ROW(),3)=0,"",IF(MOD(ROW(),3)=1,'员工工资表'!E$2,INDEX('员工工资表'!$A:$M,(ROW()+4)/3+1,COLUMN())))</f>
      </c>
      <c r="F36">
        <f>IF(MOD(ROW(),3)=0,"",IF(MOD(ROW(),3)=1,'员工工资表'!F$2,INDEX('员工工资表'!$A:$M,(ROW()+4)/3+1,COLUMN())))</f>
      </c>
      <c r="G36">
        <f>IF(MOD(ROW(),3)=0,"",IF(MOD(ROW(),3)=1,'员工工资表'!G$2,INDEX('员工工资表'!$A:$M,(ROW()+4)/3+1,COLUMN())))</f>
      </c>
      <c r="H36">
        <f>IF(MOD(ROW(),3)=0,"",IF(MOD(ROW(),3)=1,'员工工资表'!H$2,INDEX('员工工资表'!$A:$M,(ROW()+4)/3+1,COLUMN())))</f>
      </c>
      <c r="I36">
        <f>IF(MOD(ROW(),3)=0,"",IF(MOD(ROW(),3)=1,'员工工资表'!I$2,INDEX('员工工资表'!$A:$M,(ROW()+4)/3+1,COLUMN())))</f>
      </c>
      <c r="J36">
        <f>IF(MOD(ROW(),3)=0,"",IF(MOD(ROW(),3)=1,'员工工资表'!J$2,INDEX('员工工资表'!$A:$M,(ROW()+4)/3+1,COLUMN())))</f>
      </c>
      <c r="K36">
        <f>IF(MOD(ROW(),3)=0,"",IF(MOD(ROW(),3)=1,'员工工资表'!K$2,INDEX('员工工资表'!$A:$M,(ROW()+4)/3+1,COLUMN())))</f>
      </c>
      <c r="L36">
        <f>IF(MOD(ROW(),3)=0,"",IF(MOD(ROW(),3)=1,'员工工资表'!L$2,INDEX('员工工资表'!$A:$M,(ROW()+4)/3+1,COLUMN())))</f>
      </c>
      <c r="M36">
        <f>IF(MOD(ROW(),3)=0,"",IF(MOD(ROW(),3)=1,'员工工资表'!M$2,INDEX('员工工资表'!$A:$M,(ROW()+4)/3+1,COLUMN())))</f>
      </c>
    </row>
    <row r="37" spans="1:13" ht="14.25">
      <c r="A37" t="str">
        <f>IF(MOD(ROW(),3)=0,"",IF(MOD(ROW(),3)=1,'员工工资表'!A$2,INDEX('员工工资表'!$A:$M,(ROW()+4)/3+1,COLUMN())))</f>
        <v>员工编号</v>
      </c>
      <c r="B37" t="str">
        <f>IF(MOD(ROW(),3)=0,"",IF(MOD(ROW(),3)=1,'员工工资表'!B$2,INDEX('员工工资表'!$A:$M,(ROW()+4)/3+1,COLUMN())))</f>
        <v>员工姓名</v>
      </c>
      <c r="C37" t="str">
        <f>IF(MOD(ROW(),3)=0,"",IF(MOD(ROW(),3)=1,'员工工资表'!C$2,INDEX('员工工资表'!$A:$M,(ROW()+4)/3+1,COLUMN())))</f>
        <v>所在部门</v>
      </c>
      <c r="D37" t="str">
        <f>IF(MOD(ROW(),3)=0,"",IF(MOD(ROW(),3)=1,'员工工资表'!D$2,INDEX('员工工资表'!$A:$M,(ROW()+4)/3+1,COLUMN())))</f>
        <v>基本工资</v>
      </c>
      <c r="E37" t="str">
        <f>IF(MOD(ROW(),3)=0,"",IF(MOD(ROW(),3)=1,'员工工资表'!E$2,INDEX('员工工资表'!$A:$M,(ROW()+4)/3+1,COLUMN())))</f>
        <v>奖金</v>
      </c>
      <c r="F37" t="str">
        <f>IF(MOD(ROW(),3)=0,"",IF(MOD(ROW(),3)=1,'员工工资表'!F$2,INDEX('员工工资表'!$A:$M,(ROW()+4)/3+1,COLUMN())))</f>
        <v>住房补助</v>
      </c>
      <c r="G37" t="str">
        <f>IF(MOD(ROW(),3)=0,"",IF(MOD(ROW(),3)=1,'员工工资表'!G$2,INDEX('员工工资表'!$A:$M,(ROW()+4)/3+1,COLUMN())))</f>
        <v>车费补助</v>
      </c>
      <c r="H37" t="str">
        <f>IF(MOD(ROW(),3)=0,"",IF(MOD(ROW(),3)=1,'员工工资表'!H$2,INDEX('员工工资表'!$A:$M,(ROW()+4)/3+1,COLUMN())))</f>
        <v>保险金</v>
      </c>
      <c r="I37" t="str">
        <f>IF(MOD(ROW(),3)=0,"",IF(MOD(ROW(),3)=1,'员工工资表'!I$2,INDEX('员工工资表'!$A:$M,(ROW()+4)/3+1,COLUMN())))</f>
        <v>请假扣款</v>
      </c>
      <c r="J37" t="str">
        <f>IF(MOD(ROW(),3)=0,"",IF(MOD(ROW(),3)=1,'员工工资表'!J$2,INDEX('员工工资表'!$A:$M,(ROW()+4)/3+1,COLUMN())))</f>
        <v>应发金额</v>
      </c>
      <c r="K37" t="str">
        <f>IF(MOD(ROW(),3)=0,"",IF(MOD(ROW(),3)=1,'员工工资表'!K$2,INDEX('员工工资表'!$A:$M,(ROW()+4)/3+1,COLUMN())))</f>
        <v>扣税所得额</v>
      </c>
      <c r="L37" t="str">
        <f>IF(MOD(ROW(),3)=0,"",IF(MOD(ROW(),3)=1,'员工工资表'!L$2,INDEX('员工工资表'!$A:$M,(ROW()+4)/3+1,COLUMN())))</f>
        <v>个人所得税</v>
      </c>
      <c r="M37" t="str">
        <f>IF(MOD(ROW(),3)=0,"",IF(MOD(ROW(),3)=1,'员工工资表'!M$2,INDEX('员工工资表'!$A:$M,(ROW()+4)/3+1,COLUMN())))</f>
        <v>实发金额</v>
      </c>
    </row>
    <row r="38" spans="1:13" ht="14.25">
      <c r="A38">
        <f>IF(MOD(ROW(),3)=0,"",IF(MOD(ROW(),3)=1,'员工工资表'!A$2,INDEX('员工工资表'!$A:$M,(ROW()+4)/3+1,COLUMN())))</f>
        <v>1013</v>
      </c>
      <c r="B38" t="str">
        <f>IF(MOD(ROW(),3)=0,"",IF(MOD(ROW(),3)=1,'员工工资表'!B$2,INDEX('员工工资表'!$A:$M,(ROW()+4)/3+1,COLUMN())))</f>
        <v>杨清清</v>
      </c>
      <c r="C38" t="str">
        <f>IF(MOD(ROW(),3)=0,"",IF(MOD(ROW(),3)=1,'员工工资表'!C$2,INDEX('员工工资表'!$A:$M,(ROW()+4)/3+1,COLUMN())))</f>
        <v>业务部</v>
      </c>
      <c r="D38" s="45">
        <f>IF(MOD(ROW(),3)=0,"",IF(MOD(ROW(),3)=1,'员工工资表'!D$2,INDEX('员工工资表'!$A:$M,(ROW()+4)/3+1,COLUMN())))</f>
        <v>2500</v>
      </c>
      <c r="E38" s="45">
        <f>IF(MOD(ROW(),3)=0,"",IF(MOD(ROW(),3)=1,'员工工资表'!E$2,INDEX('员工工资表'!$A:$M,(ROW()+4)/3+1,COLUMN())))</f>
        <v>120</v>
      </c>
      <c r="F38" s="45">
        <f>IF(MOD(ROW(),3)=0,"",IF(MOD(ROW(),3)=1,'员工工资表'!F$2,INDEX('员工工资表'!$A:$M,(ROW()+4)/3+1,COLUMN())))</f>
        <v>100</v>
      </c>
      <c r="G38" s="45">
        <f>IF(MOD(ROW(),3)=0,"",IF(MOD(ROW(),3)=1,'员工工资表'!G$2,INDEX('员工工资表'!$A:$M,(ROW()+4)/3+1,COLUMN())))</f>
        <v>120</v>
      </c>
      <c r="H38" s="45">
        <f>IF(MOD(ROW(),3)=0,"",IF(MOD(ROW(),3)=1,'员工工资表'!H$2,INDEX('员工工资表'!$A:$M,(ROW()+4)/3+1,COLUMN())))</f>
        <v>200</v>
      </c>
      <c r="I38" s="45">
        <f>IF(MOD(ROW(),3)=0,"",IF(MOD(ROW(),3)=1,'员工工资表'!I$2,INDEX('员工工资表'!$A:$M,(ROW()+4)/3+1,COLUMN())))</f>
        <v>48</v>
      </c>
      <c r="J38" s="45">
        <f>IF(MOD(ROW(),3)=0,"",IF(MOD(ROW(),3)=1,'员工工资表'!J$2,INDEX('员工工资表'!$A:$M,(ROW()+4)/3+1,COLUMN())))</f>
        <v>2592</v>
      </c>
      <c r="K38" s="45">
        <f>IF(MOD(ROW(),3)=0,"",IF(MOD(ROW(),3)=1,'员工工资表'!K$2,INDEX('员工工资表'!$A:$M,(ROW()+4)/3+1,COLUMN())))</f>
        <v>1592</v>
      </c>
      <c r="L38" s="45">
        <f>IF(MOD(ROW(),3)=0,"",IF(MOD(ROW(),3)=1,'员工工资表'!L$2,INDEX('员工工资表'!$A:$M,(ROW()+4)/3+1,COLUMN())))</f>
        <v>134.20000000000002</v>
      </c>
      <c r="M38">
        <f>IF(MOD(ROW(),3)=0,"",IF(MOD(ROW(),3)=1,'员工工资表'!M$2,INDEX('员工工资表'!$A:$M,(ROW()+4)/3+1,COLUMN())))</f>
        <v>2457.8</v>
      </c>
    </row>
    <row r="39" spans="1:13" ht="14.25">
      <c r="A39">
        <f>IF(MOD(ROW(),3)=0,"",IF(MOD(ROW(),3)=1,'员工工资表'!A$2,INDEX('员工工资表'!$A:$M,(ROW()+4)/3+1,COLUMN())))</f>
      </c>
      <c r="B39">
        <f>IF(MOD(ROW(),3)=0,"",IF(MOD(ROW(),3)=1,'员工工资表'!B$2,INDEX('员工工资表'!$A:$M,(ROW()+4)/3+1,COLUMN())))</f>
      </c>
      <c r="C39">
        <f>IF(MOD(ROW(),3)=0,"",IF(MOD(ROW(),3)=1,'员工工资表'!C$2,INDEX('员工工资表'!$A:$M,(ROW()+4)/3+1,COLUMN())))</f>
      </c>
      <c r="D39">
        <f>IF(MOD(ROW(),3)=0,"",IF(MOD(ROW(),3)=1,'员工工资表'!D$2,INDEX('员工工资表'!$A:$M,(ROW()+4)/3+1,COLUMN())))</f>
      </c>
      <c r="E39">
        <f>IF(MOD(ROW(),3)=0,"",IF(MOD(ROW(),3)=1,'员工工资表'!E$2,INDEX('员工工资表'!$A:$M,(ROW()+4)/3+1,COLUMN())))</f>
      </c>
      <c r="F39">
        <f>IF(MOD(ROW(),3)=0,"",IF(MOD(ROW(),3)=1,'员工工资表'!F$2,INDEX('员工工资表'!$A:$M,(ROW()+4)/3+1,COLUMN())))</f>
      </c>
      <c r="G39">
        <f>IF(MOD(ROW(),3)=0,"",IF(MOD(ROW(),3)=1,'员工工资表'!G$2,INDEX('员工工资表'!$A:$M,(ROW()+4)/3+1,COLUMN())))</f>
      </c>
      <c r="H39">
        <f>IF(MOD(ROW(),3)=0,"",IF(MOD(ROW(),3)=1,'员工工资表'!H$2,INDEX('员工工资表'!$A:$M,(ROW()+4)/3+1,COLUMN())))</f>
      </c>
      <c r="I39">
        <f>IF(MOD(ROW(),3)=0,"",IF(MOD(ROW(),3)=1,'员工工资表'!I$2,INDEX('员工工资表'!$A:$M,(ROW()+4)/3+1,COLUMN())))</f>
      </c>
      <c r="J39">
        <f>IF(MOD(ROW(),3)=0,"",IF(MOD(ROW(),3)=1,'员工工资表'!J$2,INDEX('员工工资表'!$A:$M,(ROW()+4)/3+1,COLUMN())))</f>
      </c>
      <c r="K39">
        <f>IF(MOD(ROW(),3)=0,"",IF(MOD(ROW(),3)=1,'员工工资表'!K$2,INDEX('员工工资表'!$A:$M,(ROW()+4)/3+1,COLUMN())))</f>
      </c>
      <c r="L39">
        <f>IF(MOD(ROW(),3)=0,"",IF(MOD(ROW(),3)=1,'员工工资表'!L$2,INDEX('员工工资表'!$A:$M,(ROW()+4)/3+1,COLUMN())))</f>
      </c>
      <c r="M39">
        <f>IF(MOD(ROW(),3)=0,"",IF(MOD(ROW(),3)=1,'员工工资表'!M$2,INDEX('员工工资表'!$A:$M,(ROW()+4)/3+1,COLUMN())))</f>
      </c>
    </row>
    <row r="40" spans="1:13" ht="14.25">
      <c r="A40" t="str">
        <f>IF(MOD(ROW(),3)=0,"",IF(MOD(ROW(),3)=1,'员工工资表'!A$2,INDEX('员工工资表'!$A:$M,(ROW()+4)/3+1,COLUMN())))</f>
        <v>员工编号</v>
      </c>
      <c r="B40" t="str">
        <f>IF(MOD(ROW(),3)=0,"",IF(MOD(ROW(),3)=1,'员工工资表'!B$2,INDEX('员工工资表'!$A:$M,(ROW()+4)/3+1,COLUMN())))</f>
        <v>员工姓名</v>
      </c>
      <c r="C40" t="str">
        <f>IF(MOD(ROW(),3)=0,"",IF(MOD(ROW(),3)=1,'员工工资表'!C$2,INDEX('员工工资表'!$A:$M,(ROW()+4)/3+1,COLUMN())))</f>
        <v>所在部门</v>
      </c>
      <c r="D40" t="str">
        <f>IF(MOD(ROW(),3)=0,"",IF(MOD(ROW(),3)=1,'员工工资表'!D$2,INDEX('员工工资表'!$A:$M,(ROW()+4)/3+1,COLUMN())))</f>
        <v>基本工资</v>
      </c>
      <c r="E40" t="str">
        <f>IF(MOD(ROW(),3)=0,"",IF(MOD(ROW(),3)=1,'员工工资表'!E$2,INDEX('员工工资表'!$A:$M,(ROW()+4)/3+1,COLUMN())))</f>
        <v>奖金</v>
      </c>
      <c r="F40" t="str">
        <f>IF(MOD(ROW(),3)=0,"",IF(MOD(ROW(),3)=1,'员工工资表'!F$2,INDEX('员工工资表'!$A:$M,(ROW()+4)/3+1,COLUMN())))</f>
        <v>住房补助</v>
      </c>
      <c r="G40" t="str">
        <f>IF(MOD(ROW(),3)=0,"",IF(MOD(ROW(),3)=1,'员工工资表'!G$2,INDEX('员工工资表'!$A:$M,(ROW()+4)/3+1,COLUMN())))</f>
        <v>车费补助</v>
      </c>
      <c r="H40" t="str">
        <f>IF(MOD(ROW(),3)=0,"",IF(MOD(ROW(),3)=1,'员工工资表'!H$2,INDEX('员工工资表'!$A:$M,(ROW()+4)/3+1,COLUMN())))</f>
        <v>保险金</v>
      </c>
      <c r="I40" t="str">
        <f>IF(MOD(ROW(),3)=0,"",IF(MOD(ROW(),3)=1,'员工工资表'!I$2,INDEX('员工工资表'!$A:$M,(ROW()+4)/3+1,COLUMN())))</f>
        <v>请假扣款</v>
      </c>
      <c r="J40" t="str">
        <f>IF(MOD(ROW(),3)=0,"",IF(MOD(ROW(),3)=1,'员工工资表'!J$2,INDEX('员工工资表'!$A:$M,(ROW()+4)/3+1,COLUMN())))</f>
        <v>应发金额</v>
      </c>
      <c r="K40" t="str">
        <f>IF(MOD(ROW(),3)=0,"",IF(MOD(ROW(),3)=1,'员工工资表'!K$2,INDEX('员工工资表'!$A:$M,(ROW()+4)/3+1,COLUMN())))</f>
        <v>扣税所得额</v>
      </c>
      <c r="L40" t="str">
        <f>IF(MOD(ROW(),3)=0,"",IF(MOD(ROW(),3)=1,'员工工资表'!L$2,INDEX('员工工资表'!$A:$M,(ROW()+4)/3+1,COLUMN())))</f>
        <v>个人所得税</v>
      </c>
      <c r="M40" t="str">
        <f>IF(MOD(ROW(),3)=0,"",IF(MOD(ROW(),3)=1,'员工工资表'!M$2,INDEX('员工工资表'!$A:$M,(ROW()+4)/3+1,COLUMN())))</f>
        <v>实发金额</v>
      </c>
    </row>
    <row r="41" spans="1:13" ht="14.25">
      <c r="A41">
        <f>IF(MOD(ROW(),3)=0,"",IF(MOD(ROW(),3)=1,'员工工资表'!A$2,INDEX('员工工资表'!$A:$M,(ROW()+4)/3+1,COLUMN())))</f>
        <v>1014</v>
      </c>
      <c r="B41" t="str">
        <f>IF(MOD(ROW(),3)=0,"",IF(MOD(ROW(),3)=1,'员工工资表'!B$2,INDEX('员工工资表'!$A:$M,(ROW()+4)/3+1,COLUMN())))</f>
        <v>柳晓琳</v>
      </c>
      <c r="C41" t="str">
        <f>IF(MOD(ROW(),3)=0,"",IF(MOD(ROW(),3)=1,'员工工资表'!C$2,INDEX('员工工资表'!$A:$M,(ROW()+4)/3+1,COLUMN())))</f>
        <v>人事部</v>
      </c>
      <c r="D41" s="45">
        <f>IF(MOD(ROW(),3)=0,"",IF(MOD(ROW(),3)=1,'员工工资表'!D$2,INDEX('员工工资表'!$A:$M,(ROW()+4)/3+1,COLUMN())))</f>
        <v>3000</v>
      </c>
      <c r="E41" s="45">
        <f>IF(MOD(ROW(),3)=0,"",IF(MOD(ROW(),3)=1,'员工工资表'!E$2,INDEX('员工工资表'!$A:$M,(ROW()+4)/3+1,COLUMN())))</f>
        <v>450</v>
      </c>
      <c r="F41" s="45">
        <f>IF(MOD(ROW(),3)=0,"",IF(MOD(ROW(),3)=1,'员工工资表'!F$2,INDEX('员工工资表'!$A:$M,(ROW()+4)/3+1,COLUMN())))</f>
        <v>100</v>
      </c>
      <c r="G41" s="45">
        <f>IF(MOD(ROW(),3)=0,"",IF(MOD(ROW(),3)=1,'员工工资表'!G$2,INDEX('员工工资表'!$A:$M,(ROW()+4)/3+1,COLUMN())))</f>
        <v>120</v>
      </c>
      <c r="H41" s="45">
        <f>IF(MOD(ROW(),3)=0,"",IF(MOD(ROW(),3)=1,'员工工资表'!H$2,INDEX('员工工资表'!$A:$M,(ROW()+4)/3+1,COLUMN())))</f>
        <v>200</v>
      </c>
      <c r="I41" s="45">
        <f>IF(MOD(ROW(),3)=0,"",IF(MOD(ROW(),3)=1,'员工工资表'!I$2,INDEX('员工工资表'!$A:$M,(ROW()+4)/3+1,COLUMN())))</f>
        <v>52</v>
      </c>
      <c r="J41" s="45">
        <f>IF(MOD(ROW(),3)=0,"",IF(MOD(ROW(),3)=1,'员工工资表'!J$2,INDEX('员工工资表'!$A:$M,(ROW()+4)/3+1,COLUMN())))</f>
        <v>3418</v>
      </c>
      <c r="K41" s="45">
        <f>IF(MOD(ROW(),3)=0,"",IF(MOD(ROW(),3)=1,'员工工资表'!K$2,INDEX('员工工资表'!$A:$M,(ROW()+4)/3+1,COLUMN())))</f>
        <v>2418</v>
      </c>
      <c r="L41" s="45">
        <f>IF(MOD(ROW(),3)=0,"",IF(MOD(ROW(),3)=1,'员工工资表'!L$2,INDEX('员工工资表'!$A:$M,(ROW()+4)/3+1,COLUMN())))</f>
        <v>237.7</v>
      </c>
      <c r="M41">
        <f>IF(MOD(ROW(),3)=0,"",IF(MOD(ROW(),3)=1,'员工工资表'!M$2,INDEX('员工工资表'!$A:$M,(ROW()+4)/3+1,COLUMN())))</f>
        <v>3180.3</v>
      </c>
    </row>
    <row r="42" spans="1:13" ht="14.25">
      <c r="A42">
        <f>IF(MOD(ROW(),3)=0,"",IF(MOD(ROW(),3)=1,'员工工资表'!A$2,INDEX('员工工资表'!$A:$M,(ROW()+4)/3+1,COLUMN())))</f>
      </c>
      <c r="B42">
        <f>IF(MOD(ROW(),3)=0,"",IF(MOD(ROW(),3)=1,'员工工资表'!B$2,INDEX('员工工资表'!$A:$M,(ROW()+4)/3+1,COLUMN())))</f>
      </c>
      <c r="C42">
        <f>IF(MOD(ROW(),3)=0,"",IF(MOD(ROW(),3)=1,'员工工资表'!C$2,INDEX('员工工资表'!$A:$M,(ROW()+4)/3+1,COLUMN())))</f>
      </c>
      <c r="D42">
        <f>IF(MOD(ROW(),3)=0,"",IF(MOD(ROW(),3)=1,'员工工资表'!D$2,INDEX('员工工资表'!$A:$M,(ROW()+4)/3+1,COLUMN())))</f>
      </c>
      <c r="E42">
        <f>IF(MOD(ROW(),3)=0,"",IF(MOD(ROW(),3)=1,'员工工资表'!E$2,INDEX('员工工资表'!$A:$M,(ROW()+4)/3+1,COLUMN())))</f>
      </c>
      <c r="F42">
        <f>IF(MOD(ROW(),3)=0,"",IF(MOD(ROW(),3)=1,'员工工资表'!F$2,INDEX('员工工资表'!$A:$M,(ROW()+4)/3+1,COLUMN())))</f>
      </c>
      <c r="G42">
        <f>IF(MOD(ROW(),3)=0,"",IF(MOD(ROW(),3)=1,'员工工资表'!G$2,INDEX('员工工资表'!$A:$M,(ROW()+4)/3+1,COLUMN())))</f>
      </c>
      <c r="H42">
        <f>IF(MOD(ROW(),3)=0,"",IF(MOD(ROW(),3)=1,'员工工资表'!H$2,INDEX('员工工资表'!$A:$M,(ROW()+4)/3+1,COLUMN())))</f>
      </c>
      <c r="I42">
        <f>IF(MOD(ROW(),3)=0,"",IF(MOD(ROW(),3)=1,'员工工资表'!I$2,INDEX('员工工资表'!$A:$M,(ROW()+4)/3+1,COLUMN())))</f>
      </c>
      <c r="J42">
        <f>IF(MOD(ROW(),3)=0,"",IF(MOD(ROW(),3)=1,'员工工资表'!J$2,INDEX('员工工资表'!$A:$M,(ROW()+4)/3+1,COLUMN())))</f>
      </c>
      <c r="K42">
        <f>IF(MOD(ROW(),3)=0,"",IF(MOD(ROW(),3)=1,'员工工资表'!K$2,INDEX('员工工资表'!$A:$M,(ROW()+4)/3+1,COLUMN())))</f>
      </c>
      <c r="L42">
        <f>IF(MOD(ROW(),3)=0,"",IF(MOD(ROW(),3)=1,'员工工资表'!L$2,INDEX('员工工资表'!$A:$M,(ROW()+4)/3+1,COLUMN())))</f>
      </c>
      <c r="M42">
        <f>IF(MOD(ROW(),3)=0,"",IF(MOD(ROW(),3)=1,'员工工资表'!M$2,INDEX('员工工资表'!$A:$M,(ROW()+4)/3+1,COLUMN())))</f>
      </c>
    </row>
    <row r="43" spans="1:13" ht="14.25">
      <c r="A43" t="str">
        <f>IF(MOD(ROW(),3)=0,"",IF(MOD(ROW(),3)=1,'员工工资表'!A$2,INDEX('员工工资表'!$A:$M,(ROW()+4)/3+1,COLUMN())))</f>
        <v>员工编号</v>
      </c>
      <c r="B43" t="str">
        <f>IF(MOD(ROW(),3)=0,"",IF(MOD(ROW(),3)=1,'员工工资表'!B$2,INDEX('员工工资表'!$A:$M,(ROW()+4)/3+1,COLUMN())))</f>
        <v>员工姓名</v>
      </c>
      <c r="C43" t="str">
        <f>IF(MOD(ROW(),3)=0,"",IF(MOD(ROW(),3)=1,'员工工资表'!C$2,INDEX('员工工资表'!$A:$M,(ROW()+4)/3+1,COLUMN())))</f>
        <v>所在部门</v>
      </c>
      <c r="D43" t="str">
        <f>IF(MOD(ROW(),3)=0,"",IF(MOD(ROW(),3)=1,'员工工资表'!D$2,INDEX('员工工资表'!$A:$M,(ROW()+4)/3+1,COLUMN())))</f>
        <v>基本工资</v>
      </c>
      <c r="E43" t="str">
        <f>IF(MOD(ROW(),3)=0,"",IF(MOD(ROW(),3)=1,'员工工资表'!E$2,INDEX('员工工资表'!$A:$M,(ROW()+4)/3+1,COLUMN())))</f>
        <v>奖金</v>
      </c>
      <c r="F43" t="str">
        <f>IF(MOD(ROW(),3)=0,"",IF(MOD(ROW(),3)=1,'员工工资表'!F$2,INDEX('员工工资表'!$A:$M,(ROW()+4)/3+1,COLUMN())))</f>
        <v>住房补助</v>
      </c>
      <c r="G43" t="str">
        <f>IF(MOD(ROW(),3)=0,"",IF(MOD(ROW(),3)=1,'员工工资表'!G$2,INDEX('员工工资表'!$A:$M,(ROW()+4)/3+1,COLUMN())))</f>
        <v>车费补助</v>
      </c>
      <c r="H43" t="str">
        <f>IF(MOD(ROW(),3)=0,"",IF(MOD(ROW(),3)=1,'员工工资表'!H$2,INDEX('员工工资表'!$A:$M,(ROW()+4)/3+1,COLUMN())))</f>
        <v>保险金</v>
      </c>
      <c r="I43" t="str">
        <f>IF(MOD(ROW(),3)=0,"",IF(MOD(ROW(),3)=1,'员工工资表'!I$2,INDEX('员工工资表'!$A:$M,(ROW()+4)/3+1,COLUMN())))</f>
        <v>请假扣款</v>
      </c>
      <c r="J43" t="str">
        <f>IF(MOD(ROW(),3)=0,"",IF(MOD(ROW(),3)=1,'员工工资表'!J$2,INDEX('员工工资表'!$A:$M,(ROW()+4)/3+1,COLUMN())))</f>
        <v>应发金额</v>
      </c>
      <c r="K43" t="str">
        <f>IF(MOD(ROW(),3)=0,"",IF(MOD(ROW(),3)=1,'员工工资表'!K$2,INDEX('员工工资表'!$A:$M,(ROW()+4)/3+1,COLUMN())))</f>
        <v>扣税所得额</v>
      </c>
      <c r="L43" t="str">
        <f>IF(MOD(ROW(),3)=0,"",IF(MOD(ROW(),3)=1,'员工工资表'!L$2,INDEX('员工工资表'!$A:$M,(ROW()+4)/3+1,COLUMN())))</f>
        <v>个人所得税</v>
      </c>
      <c r="M43" t="str">
        <f>IF(MOD(ROW(),3)=0,"",IF(MOD(ROW(),3)=1,'员工工资表'!M$2,INDEX('员工工资表'!$A:$M,(ROW()+4)/3+1,COLUMN())))</f>
        <v>实发金额</v>
      </c>
    </row>
    <row r="44" spans="1:13" ht="14.25">
      <c r="A44">
        <f>IF(MOD(ROW(),3)=0,"",IF(MOD(ROW(),3)=1,'员工工资表'!A$2,INDEX('员工工资表'!$A:$M,(ROW()+4)/3+1,COLUMN())))</f>
        <v>1015</v>
      </c>
      <c r="B44" t="str">
        <f>IF(MOD(ROW(),3)=0,"",IF(MOD(ROW(),3)=1,'员工工资表'!B$2,INDEX('员工工资表'!$A:$M,(ROW()+4)/3+1,COLUMN())))</f>
        <v>杜媛媛</v>
      </c>
      <c r="C44" t="str">
        <f>IF(MOD(ROW(),3)=0,"",IF(MOD(ROW(),3)=1,'员工工资表'!C$2,INDEX('员工工资表'!$A:$M,(ROW()+4)/3+1,COLUMN())))</f>
        <v>行政部</v>
      </c>
      <c r="D44" s="45">
        <f>IF(MOD(ROW(),3)=0,"",IF(MOD(ROW(),3)=1,'员工工资表'!D$2,INDEX('员工工资表'!$A:$M,(ROW()+4)/3+1,COLUMN())))</f>
        <v>2000</v>
      </c>
      <c r="E44" s="45">
        <f>IF(MOD(ROW(),3)=0,"",IF(MOD(ROW(),3)=1,'员工工资表'!E$2,INDEX('员工工资表'!$A:$M,(ROW()+4)/3+1,COLUMN())))</f>
        <v>120</v>
      </c>
      <c r="F44" s="45">
        <f>IF(MOD(ROW(),3)=0,"",IF(MOD(ROW(),3)=1,'员工工资表'!F$2,INDEX('员工工资表'!$A:$M,(ROW()+4)/3+1,COLUMN())))</f>
        <v>100</v>
      </c>
      <c r="G44" s="45">
        <f>IF(MOD(ROW(),3)=0,"",IF(MOD(ROW(),3)=1,'员工工资表'!G$2,INDEX('员工工资表'!$A:$M,(ROW()+4)/3+1,COLUMN())))</f>
        <v>120</v>
      </c>
      <c r="H44" s="45">
        <f>IF(MOD(ROW(),3)=0,"",IF(MOD(ROW(),3)=1,'员工工资表'!H$2,INDEX('员工工资表'!$A:$M,(ROW()+4)/3+1,COLUMN())))</f>
        <v>200</v>
      </c>
      <c r="I44" s="45">
        <f>IF(MOD(ROW(),3)=0,"",IF(MOD(ROW(),3)=1,'员工工资表'!I$2,INDEX('员工工资表'!$A:$M,(ROW()+4)/3+1,COLUMN())))</f>
        <v>16</v>
      </c>
      <c r="J44" s="45">
        <f>IF(MOD(ROW(),3)=0,"",IF(MOD(ROW(),3)=1,'员工工资表'!J$2,INDEX('员工工资表'!$A:$M,(ROW()+4)/3+1,COLUMN())))</f>
        <v>2124</v>
      </c>
      <c r="K44" s="45">
        <f>IF(MOD(ROW(),3)=0,"",IF(MOD(ROW(),3)=1,'员工工资表'!K$2,INDEX('员工工资表'!$A:$M,(ROW()+4)/3+1,COLUMN())))</f>
        <v>1124</v>
      </c>
      <c r="L44">
        <f>IF(MOD(ROW(),3)=0,"",IF(MOD(ROW(),3)=1,'员工工资表'!L$2,INDEX('员工工资表'!$A:$M,(ROW()+4)/3+1,COLUMN())))</f>
        <v>87.4</v>
      </c>
      <c r="M44">
        <f>IF(MOD(ROW(),3)=0,"",IF(MOD(ROW(),3)=1,'员工工资表'!M$2,INDEX('员工工资表'!$A:$M,(ROW()+4)/3+1,COLUMN())))</f>
        <v>2036.6</v>
      </c>
    </row>
    <row r="45" spans="1:13" ht="14.25">
      <c r="A45">
        <f>IF(MOD(ROW(),3)=0,"",IF(MOD(ROW(),3)=1,'员工工资表'!A$2,INDEX('员工工资表'!$A:$M,(ROW()+4)/3+1,COLUMN())))</f>
      </c>
      <c r="B45">
        <f>IF(MOD(ROW(),3)=0,"",IF(MOD(ROW(),3)=1,'员工工资表'!B$2,INDEX('员工工资表'!$A:$M,(ROW()+4)/3+1,COLUMN())))</f>
      </c>
      <c r="C45">
        <f>IF(MOD(ROW(),3)=0,"",IF(MOD(ROW(),3)=1,'员工工资表'!C$2,INDEX('员工工资表'!$A:$M,(ROW()+4)/3+1,COLUMN())))</f>
      </c>
      <c r="D45">
        <f>IF(MOD(ROW(),3)=0,"",IF(MOD(ROW(),3)=1,'员工工资表'!D$2,INDEX('员工工资表'!$A:$M,(ROW()+4)/3+1,COLUMN())))</f>
      </c>
      <c r="E45">
        <f>IF(MOD(ROW(),3)=0,"",IF(MOD(ROW(),3)=1,'员工工资表'!E$2,INDEX('员工工资表'!$A:$M,(ROW()+4)/3+1,COLUMN())))</f>
      </c>
      <c r="F45">
        <f>IF(MOD(ROW(),3)=0,"",IF(MOD(ROW(),3)=1,'员工工资表'!F$2,INDEX('员工工资表'!$A:$M,(ROW()+4)/3+1,COLUMN())))</f>
      </c>
      <c r="G45">
        <f>IF(MOD(ROW(),3)=0,"",IF(MOD(ROW(),3)=1,'员工工资表'!G$2,INDEX('员工工资表'!$A:$M,(ROW()+4)/3+1,COLUMN())))</f>
      </c>
      <c r="H45">
        <f>IF(MOD(ROW(),3)=0,"",IF(MOD(ROW(),3)=1,'员工工资表'!H$2,INDEX('员工工资表'!$A:$M,(ROW()+4)/3+1,COLUMN())))</f>
      </c>
      <c r="I45">
        <f>IF(MOD(ROW(),3)=0,"",IF(MOD(ROW(),3)=1,'员工工资表'!I$2,INDEX('员工工资表'!$A:$M,(ROW()+4)/3+1,COLUMN())))</f>
      </c>
      <c r="J45">
        <f>IF(MOD(ROW(),3)=0,"",IF(MOD(ROW(),3)=1,'员工工资表'!J$2,INDEX('员工工资表'!$A:$M,(ROW()+4)/3+1,COLUMN())))</f>
      </c>
      <c r="K45">
        <f>IF(MOD(ROW(),3)=0,"",IF(MOD(ROW(),3)=1,'员工工资表'!K$2,INDEX('员工工资表'!$A:$M,(ROW()+4)/3+1,COLUMN())))</f>
      </c>
      <c r="L45">
        <f>IF(MOD(ROW(),3)=0,"",IF(MOD(ROW(),3)=1,'员工工资表'!L$2,INDEX('员工工资表'!$A:$M,(ROW()+4)/3+1,COLUMN())))</f>
      </c>
      <c r="M45">
        <f>IF(MOD(ROW(),3)=0,"",IF(MOD(ROW(),3)=1,'员工工资表'!M$2,INDEX('员工工资表'!$A:$M,(ROW()+4)/3+1,COLUMN())))</f>
      </c>
    </row>
    <row r="46" spans="1:13" ht="14.25">
      <c r="A46" t="str">
        <f>IF(MOD(ROW(),3)=0,"",IF(MOD(ROW(),3)=1,'员工工资表'!A$2,INDEX('员工工资表'!$A:$M,(ROW()+4)/3+1,COLUMN())))</f>
        <v>员工编号</v>
      </c>
      <c r="B46" t="str">
        <f>IF(MOD(ROW(),3)=0,"",IF(MOD(ROW(),3)=1,'员工工资表'!B$2,INDEX('员工工资表'!$A:$M,(ROW()+4)/3+1,COLUMN())))</f>
        <v>员工姓名</v>
      </c>
      <c r="C46" t="str">
        <f>IF(MOD(ROW(),3)=0,"",IF(MOD(ROW(),3)=1,'员工工资表'!C$2,INDEX('员工工资表'!$A:$M,(ROW()+4)/3+1,COLUMN())))</f>
        <v>所在部门</v>
      </c>
      <c r="D46" t="str">
        <f>IF(MOD(ROW(),3)=0,"",IF(MOD(ROW(),3)=1,'员工工资表'!D$2,INDEX('员工工资表'!$A:$M,(ROW()+4)/3+1,COLUMN())))</f>
        <v>基本工资</v>
      </c>
      <c r="E46" t="str">
        <f>IF(MOD(ROW(),3)=0,"",IF(MOD(ROW(),3)=1,'员工工资表'!E$2,INDEX('员工工资表'!$A:$M,(ROW()+4)/3+1,COLUMN())))</f>
        <v>奖金</v>
      </c>
      <c r="F46" t="str">
        <f>IF(MOD(ROW(),3)=0,"",IF(MOD(ROW(),3)=1,'员工工资表'!F$2,INDEX('员工工资表'!$A:$M,(ROW()+4)/3+1,COLUMN())))</f>
        <v>住房补助</v>
      </c>
      <c r="G46" t="str">
        <f>IF(MOD(ROW(),3)=0,"",IF(MOD(ROW(),3)=1,'员工工资表'!G$2,INDEX('员工工资表'!$A:$M,(ROW()+4)/3+1,COLUMN())))</f>
        <v>车费补助</v>
      </c>
      <c r="H46" t="str">
        <f>IF(MOD(ROW(),3)=0,"",IF(MOD(ROW(),3)=1,'员工工资表'!H$2,INDEX('员工工资表'!$A:$M,(ROW()+4)/3+1,COLUMN())))</f>
        <v>保险金</v>
      </c>
      <c r="I46" t="str">
        <f>IF(MOD(ROW(),3)=0,"",IF(MOD(ROW(),3)=1,'员工工资表'!I$2,INDEX('员工工资表'!$A:$M,(ROW()+4)/3+1,COLUMN())))</f>
        <v>请假扣款</v>
      </c>
      <c r="J46" t="str">
        <f>IF(MOD(ROW(),3)=0,"",IF(MOD(ROW(),3)=1,'员工工资表'!J$2,INDEX('员工工资表'!$A:$M,(ROW()+4)/3+1,COLUMN())))</f>
        <v>应发金额</v>
      </c>
      <c r="K46" t="str">
        <f>IF(MOD(ROW(),3)=0,"",IF(MOD(ROW(),3)=1,'员工工资表'!K$2,INDEX('员工工资表'!$A:$M,(ROW()+4)/3+1,COLUMN())))</f>
        <v>扣税所得额</v>
      </c>
      <c r="L46" t="str">
        <f>IF(MOD(ROW(),3)=0,"",IF(MOD(ROW(),3)=1,'员工工资表'!L$2,INDEX('员工工资表'!$A:$M,(ROW()+4)/3+1,COLUMN())))</f>
        <v>个人所得税</v>
      </c>
      <c r="M46" t="str">
        <f>IF(MOD(ROW(),3)=0,"",IF(MOD(ROW(),3)=1,'员工工资表'!M$2,INDEX('员工工资表'!$A:$M,(ROW()+4)/3+1,COLUMN())))</f>
        <v>实发金额</v>
      </c>
    </row>
    <row r="47" spans="1:13" ht="14.25">
      <c r="A47">
        <f>IF(MOD(ROW(),3)=0,"",IF(MOD(ROW(),3)=1,'员工工资表'!A$2,INDEX('员工工资表'!$A:$M,(ROW()+4)/3+1,COLUMN())))</f>
        <v>1016</v>
      </c>
      <c r="B47" t="str">
        <f>IF(MOD(ROW(),3)=0,"",IF(MOD(ROW(),3)=1,'员工工资表'!B$2,INDEX('员工工资表'!$A:$M,(ROW()+4)/3+1,COLUMN())))</f>
        <v>乔小麦</v>
      </c>
      <c r="C47" t="str">
        <f>IF(MOD(ROW(),3)=0,"",IF(MOD(ROW(),3)=1,'员工工资表'!C$2,INDEX('员工工资表'!$A:$M,(ROW()+4)/3+1,COLUMN())))</f>
        <v>财务部</v>
      </c>
      <c r="D47" s="45">
        <f>IF(MOD(ROW(),3)=0,"",IF(MOD(ROW(),3)=1,'员工工资表'!D$2,INDEX('员工工资表'!$A:$M,(ROW()+4)/3+1,COLUMN())))</f>
        <v>3000</v>
      </c>
      <c r="E47" s="45">
        <f>IF(MOD(ROW(),3)=0,"",IF(MOD(ROW(),3)=1,'员工工资表'!E$2,INDEX('员工工资表'!$A:$M,(ROW()+4)/3+1,COLUMN())))</f>
        <v>120</v>
      </c>
      <c r="F47" s="45">
        <f>IF(MOD(ROW(),3)=0,"",IF(MOD(ROW(),3)=1,'员工工资表'!F$2,INDEX('员工工资表'!$A:$M,(ROW()+4)/3+1,COLUMN())))</f>
        <v>100</v>
      </c>
      <c r="G47" s="45">
        <f>IF(MOD(ROW(),3)=0,"",IF(MOD(ROW(),3)=1,'员工工资表'!G$2,INDEX('员工工资表'!$A:$M,(ROW()+4)/3+1,COLUMN())))</f>
        <v>120</v>
      </c>
      <c r="H47" s="45">
        <f>IF(MOD(ROW(),3)=0,"",IF(MOD(ROW(),3)=1,'员工工资表'!H$2,INDEX('员工工资表'!$A:$M,(ROW()+4)/3+1,COLUMN())))</f>
        <v>200</v>
      </c>
      <c r="I47" s="45">
        <f>IF(MOD(ROW(),3)=0,"",IF(MOD(ROW(),3)=1,'员工工资表'!I$2,INDEX('员工工资表'!$A:$M,(ROW()+4)/3+1,COLUMN())))</f>
        <v>54</v>
      </c>
      <c r="J47" s="45">
        <f>IF(MOD(ROW(),3)=0,"",IF(MOD(ROW(),3)=1,'员工工资表'!J$2,INDEX('员工工资表'!$A:$M,(ROW()+4)/3+1,COLUMN())))</f>
        <v>3086</v>
      </c>
      <c r="K47" s="45">
        <f>IF(MOD(ROW(),3)=0,"",IF(MOD(ROW(),3)=1,'员工工资表'!K$2,INDEX('员工工资表'!$A:$M,(ROW()+4)/3+1,COLUMN())))</f>
        <v>2086</v>
      </c>
      <c r="L47">
        <f>IF(MOD(ROW(),3)=0,"",IF(MOD(ROW(),3)=1,'员工工资表'!L$2,INDEX('员工工资表'!$A:$M,(ROW()+4)/3+1,COLUMN())))</f>
        <v>187.89999999999998</v>
      </c>
      <c r="M47">
        <f>IF(MOD(ROW(),3)=0,"",IF(MOD(ROW(),3)=1,'员工工资表'!M$2,INDEX('员工工资表'!$A:$M,(ROW()+4)/3+1,COLUMN())))</f>
        <v>2898.1</v>
      </c>
    </row>
    <row r="48" spans="1:13" ht="14.25">
      <c r="A48">
        <f>IF(MOD(ROW(),3)=0,"",IF(MOD(ROW(),3)=1,'员工工资表'!A$2,INDEX('员工工资表'!$A:$M,(ROW()+4)/3+1,COLUMN())))</f>
      </c>
      <c r="B48">
        <f>IF(MOD(ROW(),3)=0,"",IF(MOD(ROW(),3)=1,'员工工资表'!B$2,INDEX('员工工资表'!$A:$M,(ROW()+4)/3+1,COLUMN())))</f>
      </c>
      <c r="C48">
        <f>IF(MOD(ROW(),3)=0,"",IF(MOD(ROW(),3)=1,'员工工资表'!C$2,INDEX('员工工资表'!$A:$M,(ROW()+4)/3+1,COLUMN())))</f>
      </c>
      <c r="D48">
        <f>IF(MOD(ROW(),3)=0,"",IF(MOD(ROW(),3)=1,'员工工资表'!D$2,INDEX('员工工资表'!$A:$M,(ROW()+4)/3+1,COLUMN())))</f>
      </c>
      <c r="E48">
        <f>IF(MOD(ROW(),3)=0,"",IF(MOD(ROW(),3)=1,'员工工资表'!E$2,INDEX('员工工资表'!$A:$M,(ROW()+4)/3+1,COLUMN())))</f>
      </c>
      <c r="F48">
        <f>IF(MOD(ROW(),3)=0,"",IF(MOD(ROW(),3)=1,'员工工资表'!F$2,INDEX('员工工资表'!$A:$M,(ROW()+4)/3+1,COLUMN())))</f>
      </c>
      <c r="G48">
        <f>IF(MOD(ROW(),3)=0,"",IF(MOD(ROW(),3)=1,'员工工资表'!G$2,INDEX('员工工资表'!$A:$M,(ROW()+4)/3+1,COLUMN())))</f>
      </c>
      <c r="H48">
        <f>IF(MOD(ROW(),3)=0,"",IF(MOD(ROW(),3)=1,'员工工资表'!H$2,INDEX('员工工资表'!$A:$M,(ROW()+4)/3+1,COLUMN())))</f>
      </c>
      <c r="I48">
        <f>IF(MOD(ROW(),3)=0,"",IF(MOD(ROW(),3)=1,'员工工资表'!I$2,INDEX('员工工资表'!$A:$M,(ROW()+4)/3+1,COLUMN())))</f>
      </c>
      <c r="J48">
        <f>IF(MOD(ROW(),3)=0,"",IF(MOD(ROW(),3)=1,'员工工资表'!J$2,INDEX('员工工资表'!$A:$M,(ROW()+4)/3+1,COLUMN())))</f>
      </c>
      <c r="K48">
        <f>IF(MOD(ROW(),3)=0,"",IF(MOD(ROW(),3)=1,'员工工资表'!K$2,INDEX('员工工资表'!$A:$M,(ROW()+4)/3+1,COLUMN())))</f>
      </c>
      <c r="L48">
        <f>IF(MOD(ROW(),3)=0,"",IF(MOD(ROW(),3)=1,'员工工资表'!L$2,INDEX('员工工资表'!$A:$M,(ROW()+4)/3+1,COLUMN())))</f>
      </c>
      <c r="M48">
        <f>IF(MOD(ROW(),3)=0,"",IF(MOD(ROW(),3)=1,'员工工资表'!M$2,INDEX('员工工资表'!$A:$M,(ROW()+4)/3+1,COLUMN())))</f>
      </c>
    </row>
    <row r="49" spans="1:13" ht="14.25">
      <c r="A49" t="str">
        <f>IF(MOD(ROW(),3)=0,"",IF(MOD(ROW(),3)=1,'员工工资表'!A$2,INDEX('员工工资表'!$A:$M,(ROW()+4)/3+1,COLUMN())))</f>
        <v>员工编号</v>
      </c>
      <c r="B49" t="str">
        <f>IF(MOD(ROW(),3)=0,"",IF(MOD(ROW(),3)=1,'员工工资表'!B$2,INDEX('员工工资表'!$A:$M,(ROW()+4)/3+1,COLUMN())))</f>
        <v>员工姓名</v>
      </c>
      <c r="C49" t="str">
        <f>IF(MOD(ROW(),3)=0,"",IF(MOD(ROW(),3)=1,'员工工资表'!C$2,INDEX('员工工资表'!$A:$M,(ROW()+4)/3+1,COLUMN())))</f>
        <v>所在部门</v>
      </c>
      <c r="D49" t="str">
        <f>IF(MOD(ROW(),3)=0,"",IF(MOD(ROW(),3)=1,'员工工资表'!D$2,INDEX('员工工资表'!$A:$M,(ROW()+4)/3+1,COLUMN())))</f>
        <v>基本工资</v>
      </c>
      <c r="E49" t="str">
        <f>IF(MOD(ROW(),3)=0,"",IF(MOD(ROW(),3)=1,'员工工资表'!E$2,INDEX('员工工资表'!$A:$M,(ROW()+4)/3+1,COLUMN())))</f>
        <v>奖金</v>
      </c>
      <c r="F49" t="str">
        <f>IF(MOD(ROW(),3)=0,"",IF(MOD(ROW(),3)=1,'员工工资表'!F$2,INDEX('员工工资表'!$A:$M,(ROW()+4)/3+1,COLUMN())))</f>
        <v>住房补助</v>
      </c>
      <c r="G49" t="str">
        <f>IF(MOD(ROW(),3)=0,"",IF(MOD(ROW(),3)=1,'员工工资表'!G$2,INDEX('员工工资表'!$A:$M,(ROW()+4)/3+1,COLUMN())))</f>
        <v>车费补助</v>
      </c>
      <c r="H49" t="str">
        <f>IF(MOD(ROW(),3)=0,"",IF(MOD(ROW(),3)=1,'员工工资表'!H$2,INDEX('员工工资表'!$A:$M,(ROW()+4)/3+1,COLUMN())))</f>
        <v>保险金</v>
      </c>
      <c r="I49" t="str">
        <f>IF(MOD(ROW(),3)=0,"",IF(MOD(ROW(),3)=1,'员工工资表'!I$2,INDEX('员工工资表'!$A:$M,(ROW()+4)/3+1,COLUMN())))</f>
        <v>请假扣款</v>
      </c>
      <c r="J49" t="str">
        <f>IF(MOD(ROW(),3)=0,"",IF(MOD(ROW(),3)=1,'员工工资表'!J$2,INDEX('员工工资表'!$A:$M,(ROW()+4)/3+1,COLUMN())))</f>
        <v>应发金额</v>
      </c>
      <c r="K49" t="str">
        <f>IF(MOD(ROW(),3)=0,"",IF(MOD(ROW(),3)=1,'员工工资表'!K$2,INDEX('员工工资表'!$A:$M,(ROW()+4)/3+1,COLUMN())))</f>
        <v>扣税所得额</v>
      </c>
      <c r="L49" t="str">
        <f>IF(MOD(ROW(),3)=0,"",IF(MOD(ROW(),3)=1,'员工工资表'!L$2,INDEX('员工工资表'!$A:$M,(ROW()+4)/3+1,COLUMN())))</f>
        <v>个人所得税</v>
      </c>
      <c r="M49" t="str">
        <f>IF(MOD(ROW(),3)=0,"",IF(MOD(ROW(),3)=1,'员工工资表'!M$2,INDEX('员工工资表'!$A:$M,(ROW()+4)/3+1,COLUMN())))</f>
        <v>实发金额</v>
      </c>
    </row>
    <row r="50" spans="1:13" ht="14.25">
      <c r="A50">
        <f>IF(MOD(ROW(),3)=0,"",IF(MOD(ROW(),3)=1,'员工工资表'!A$2,INDEX('员工工资表'!$A:$M,(ROW()+4)/3+1,COLUMN())))</f>
        <v>1017</v>
      </c>
      <c r="B50" t="str">
        <f>IF(MOD(ROW(),3)=0,"",IF(MOD(ROW(),3)=1,'员工工资表'!B$2,INDEX('员工工资表'!$A:$M,(ROW()+4)/3+1,COLUMN())))</f>
        <v>丁欣</v>
      </c>
      <c r="C50" t="str">
        <f>IF(MOD(ROW(),3)=0,"",IF(MOD(ROW(),3)=1,'员工工资表'!C$2,INDEX('员工工资表'!$A:$M,(ROW()+4)/3+1,COLUMN())))</f>
        <v>销售部</v>
      </c>
      <c r="D50" s="45">
        <f>IF(MOD(ROW(),3)=0,"",IF(MOD(ROW(),3)=1,'员工工资表'!D$2,INDEX('员工工资表'!$A:$M,(ROW()+4)/3+1,COLUMN())))</f>
        <v>2000</v>
      </c>
      <c r="E50" s="45">
        <f>IF(MOD(ROW(),3)=0,"",IF(MOD(ROW(),3)=1,'员工工资表'!E$2,INDEX('员工工资表'!$A:$M,(ROW()+4)/3+1,COLUMN())))</f>
        <v>450</v>
      </c>
      <c r="F50" s="45">
        <f>IF(MOD(ROW(),3)=0,"",IF(MOD(ROW(),3)=1,'员工工资表'!F$2,INDEX('员工工资表'!$A:$M,(ROW()+4)/3+1,COLUMN())))</f>
        <v>100</v>
      </c>
      <c r="G50" s="45">
        <f>IF(MOD(ROW(),3)=0,"",IF(MOD(ROW(),3)=1,'员工工资表'!G$2,INDEX('员工工资表'!$A:$M,(ROW()+4)/3+1,COLUMN())))</f>
        <v>0</v>
      </c>
      <c r="H50" s="45">
        <f>IF(MOD(ROW(),3)=0,"",IF(MOD(ROW(),3)=1,'员工工资表'!H$2,INDEX('员工工资表'!$A:$M,(ROW()+4)/3+1,COLUMN())))</f>
        <v>200</v>
      </c>
      <c r="I50" s="45">
        <f>IF(MOD(ROW(),3)=0,"",IF(MOD(ROW(),3)=1,'员工工资表'!I$2,INDEX('员工工资表'!$A:$M,(ROW()+4)/3+1,COLUMN())))</f>
        <v>16</v>
      </c>
      <c r="J50" s="45">
        <f>IF(MOD(ROW(),3)=0,"",IF(MOD(ROW(),3)=1,'员工工资表'!J$2,INDEX('员工工资表'!$A:$M,(ROW()+4)/3+1,COLUMN())))</f>
        <v>2334</v>
      </c>
      <c r="K50" s="45">
        <f>IF(MOD(ROW(),3)=0,"",IF(MOD(ROW(),3)=1,'员工工资表'!K$2,INDEX('员工工资表'!$A:$M,(ROW()+4)/3+1,COLUMN())))</f>
        <v>1334</v>
      </c>
      <c r="L50">
        <f>IF(MOD(ROW(),3)=0,"",IF(MOD(ROW(),3)=1,'员工工资表'!L$2,INDEX('员工工资表'!$A:$M,(ROW()+4)/3+1,COLUMN())))</f>
        <v>108.4</v>
      </c>
      <c r="M50">
        <f>IF(MOD(ROW(),3)=0,"",IF(MOD(ROW(),3)=1,'员工工资表'!M$2,INDEX('员工工资表'!$A:$M,(ROW()+4)/3+1,COLUMN())))</f>
        <v>2225.6</v>
      </c>
    </row>
    <row r="51" spans="1:13" ht="14.25">
      <c r="A51">
        <f>IF(MOD(ROW(),3)=0,"",IF(MOD(ROW(),3)=1,'员工工资表'!A$2,INDEX('员工工资表'!$A:$M,(ROW()+4)/3+1,COLUMN())))</f>
      </c>
      <c r="B51">
        <f>IF(MOD(ROW(),3)=0,"",IF(MOD(ROW(),3)=1,'员工工资表'!B$2,INDEX('员工工资表'!$A:$M,(ROW()+4)/3+1,COLUMN())))</f>
      </c>
      <c r="C51">
        <f>IF(MOD(ROW(),3)=0,"",IF(MOD(ROW(),3)=1,'员工工资表'!C$2,INDEX('员工工资表'!$A:$M,(ROW()+4)/3+1,COLUMN())))</f>
      </c>
      <c r="D51">
        <f>IF(MOD(ROW(),3)=0,"",IF(MOD(ROW(),3)=1,'员工工资表'!D$2,INDEX('员工工资表'!$A:$M,(ROW()+4)/3+1,COLUMN())))</f>
      </c>
      <c r="E51">
        <f>IF(MOD(ROW(),3)=0,"",IF(MOD(ROW(),3)=1,'员工工资表'!E$2,INDEX('员工工资表'!$A:$M,(ROW()+4)/3+1,COLUMN())))</f>
      </c>
      <c r="F51">
        <f>IF(MOD(ROW(),3)=0,"",IF(MOD(ROW(),3)=1,'员工工资表'!F$2,INDEX('员工工资表'!$A:$M,(ROW()+4)/3+1,COLUMN())))</f>
      </c>
      <c r="G51">
        <f>IF(MOD(ROW(),3)=0,"",IF(MOD(ROW(),3)=1,'员工工资表'!G$2,INDEX('员工工资表'!$A:$M,(ROW()+4)/3+1,COLUMN())))</f>
      </c>
      <c r="H51">
        <f>IF(MOD(ROW(),3)=0,"",IF(MOD(ROW(),3)=1,'员工工资表'!H$2,INDEX('员工工资表'!$A:$M,(ROW()+4)/3+1,COLUMN())))</f>
      </c>
      <c r="I51">
        <f>IF(MOD(ROW(),3)=0,"",IF(MOD(ROW(),3)=1,'员工工资表'!I$2,INDEX('员工工资表'!$A:$M,(ROW()+4)/3+1,COLUMN())))</f>
      </c>
      <c r="J51">
        <f>IF(MOD(ROW(),3)=0,"",IF(MOD(ROW(),3)=1,'员工工资表'!J$2,INDEX('员工工资表'!$A:$M,(ROW()+4)/3+1,COLUMN())))</f>
      </c>
      <c r="K51">
        <f>IF(MOD(ROW(),3)=0,"",IF(MOD(ROW(),3)=1,'员工工资表'!K$2,INDEX('员工工资表'!$A:$M,(ROW()+4)/3+1,COLUMN())))</f>
      </c>
      <c r="L51">
        <f>IF(MOD(ROW(),3)=0,"",IF(MOD(ROW(),3)=1,'员工工资表'!L$2,INDEX('员工工资表'!$A:$M,(ROW()+4)/3+1,COLUMN())))</f>
      </c>
      <c r="M51">
        <f>IF(MOD(ROW(),3)=0,"",IF(MOD(ROW(),3)=1,'员工工资表'!M$2,INDEX('员工工资表'!$A:$M,(ROW()+4)/3+1,COLUMN())))</f>
      </c>
    </row>
    <row r="52" spans="1:13" ht="14.25">
      <c r="A52" t="str">
        <f>IF(MOD(ROW(),3)=0,"",IF(MOD(ROW(),3)=1,'员工工资表'!A$2,INDEX('员工工资表'!$A:$M,(ROW()+4)/3+1,COLUMN())))</f>
        <v>员工编号</v>
      </c>
      <c r="B52" t="str">
        <f>IF(MOD(ROW(),3)=0,"",IF(MOD(ROW(),3)=1,'员工工资表'!B$2,INDEX('员工工资表'!$A:$M,(ROW()+4)/3+1,COLUMN())))</f>
        <v>员工姓名</v>
      </c>
      <c r="C52" t="str">
        <f>IF(MOD(ROW(),3)=0,"",IF(MOD(ROW(),3)=1,'员工工资表'!C$2,INDEX('员工工资表'!$A:$M,(ROW()+4)/3+1,COLUMN())))</f>
        <v>所在部门</v>
      </c>
      <c r="D52" t="str">
        <f>IF(MOD(ROW(),3)=0,"",IF(MOD(ROW(),3)=1,'员工工资表'!D$2,INDEX('员工工资表'!$A:$M,(ROW()+4)/3+1,COLUMN())))</f>
        <v>基本工资</v>
      </c>
      <c r="E52" t="str">
        <f>IF(MOD(ROW(),3)=0,"",IF(MOD(ROW(),3)=1,'员工工资表'!E$2,INDEX('员工工资表'!$A:$M,(ROW()+4)/3+1,COLUMN())))</f>
        <v>奖金</v>
      </c>
      <c r="F52" t="str">
        <f>IF(MOD(ROW(),3)=0,"",IF(MOD(ROW(),3)=1,'员工工资表'!F$2,INDEX('员工工资表'!$A:$M,(ROW()+4)/3+1,COLUMN())))</f>
        <v>住房补助</v>
      </c>
      <c r="G52" t="str">
        <f>IF(MOD(ROW(),3)=0,"",IF(MOD(ROW(),3)=1,'员工工资表'!G$2,INDEX('员工工资表'!$A:$M,(ROW()+4)/3+1,COLUMN())))</f>
        <v>车费补助</v>
      </c>
      <c r="H52" t="str">
        <f>IF(MOD(ROW(),3)=0,"",IF(MOD(ROW(),3)=1,'员工工资表'!H$2,INDEX('员工工资表'!$A:$M,(ROW()+4)/3+1,COLUMN())))</f>
        <v>保险金</v>
      </c>
      <c r="I52" t="str">
        <f>IF(MOD(ROW(),3)=0,"",IF(MOD(ROW(),3)=1,'员工工资表'!I$2,INDEX('员工工资表'!$A:$M,(ROW()+4)/3+1,COLUMN())))</f>
        <v>请假扣款</v>
      </c>
      <c r="J52" t="str">
        <f>IF(MOD(ROW(),3)=0,"",IF(MOD(ROW(),3)=1,'员工工资表'!J$2,INDEX('员工工资表'!$A:$M,(ROW()+4)/3+1,COLUMN())))</f>
        <v>应发金额</v>
      </c>
      <c r="K52" t="str">
        <f>IF(MOD(ROW(),3)=0,"",IF(MOD(ROW(),3)=1,'员工工资表'!K$2,INDEX('员工工资表'!$A:$M,(ROW()+4)/3+1,COLUMN())))</f>
        <v>扣税所得额</v>
      </c>
      <c r="L52" t="str">
        <f>IF(MOD(ROW(),3)=0,"",IF(MOD(ROW(),3)=1,'员工工资表'!L$2,INDEX('员工工资表'!$A:$M,(ROW()+4)/3+1,COLUMN())))</f>
        <v>个人所得税</v>
      </c>
      <c r="M52" t="str">
        <f>IF(MOD(ROW(),3)=0,"",IF(MOD(ROW(),3)=1,'员工工资表'!M$2,INDEX('员工工资表'!$A:$M,(ROW()+4)/3+1,COLUMN())))</f>
        <v>实发金额</v>
      </c>
    </row>
    <row r="53" spans="1:13" ht="14.25">
      <c r="A53">
        <f>IF(MOD(ROW(),3)=0,"",IF(MOD(ROW(),3)=1,'员工工资表'!A$2,INDEX('员工工资表'!$A:$M,(ROW()+4)/3+1,COLUMN())))</f>
        <v>1018</v>
      </c>
      <c r="B53" t="str">
        <f>IF(MOD(ROW(),3)=0,"",IF(MOD(ROW(),3)=1,'员工工资表'!B$2,INDEX('员工工资表'!$A:$M,(ROW()+4)/3+1,COLUMN())))</f>
        <v>赵震</v>
      </c>
      <c r="C53" t="str">
        <f>IF(MOD(ROW(),3)=0,"",IF(MOD(ROW(),3)=1,'员工工资表'!C$2,INDEX('员工工资表'!$A:$M,(ROW()+4)/3+1,COLUMN())))</f>
        <v>业务部</v>
      </c>
      <c r="D53" s="45">
        <f>IF(MOD(ROW(),3)=0,"",IF(MOD(ROW(),3)=1,'员工工资表'!D$2,INDEX('员工工资表'!$A:$M,(ROW()+4)/3+1,COLUMN())))</f>
        <v>2500</v>
      </c>
      <c r="E53" s="45">
        <f>IF(MOD(ROW(),3)=0,"",IF(MOD(ROW(),3)=1,'员工工资表'!E$2,INDEX('员工工资表'!$A:$M,(ROW()+4)/3+1,COLUMN())))</f>
        <v>450</v>
      </c>
      <c r="F53" s="45">
        <f>IF(MOD(ROW(),3)=0,"",IF(MOD(ROW(),3)=1,'员工工资表'!F$2,INDEX('员工工资表'!$A:$M,(ROW()+4)/3+1,COLUMN())))</f>
        <v>100</v>
      </c>
      <c r="G53" s="45">
        <f>IF(MOD(ROW(),3)=0,"",IF(MOD(ROW(),3)=1,'员工工资表'!G$2,INDEX('员工工资表'!$A:$M,(ROW()+4)/3+1,COLUMN())))</f>
        <v>120</v>
      </c>
      <c r="H53" s="45">
        <f>IF(MOD(ROW(),3)=0,"",IF(MOD(ROW(),3)=1,'员工工资表'!H$2,INDEX('员工工资表'!$A:$M,(ROW()+4)/3+1,COLUMN())))</f>
        <v>200</v>
      </c>
      <c r="I53" s="45">
        <f>IF(MOD(ROW(),3)=0,"",IF(MOD(ROW(),3)=1,'员工工资表'!I$2,INDEX('员工工资表'!$A:$M,(ROW()+4)/3+1,COLUMN())))</f>
        <v>49</v>
      </c>
      <c r="J53" s="45">
        <f>IF(MOD(ROW(),3)=0,"",IF(MOD(ROW(),3)=1,'员工工资表'!J$2,INDEX('员工工资表'!$A:$M,(ROW()+4)/3+1,COLUMN())))</f>
        <v>2921</v>
      </c>
      <c r="K53" s="45">
        <f>IF(MOD(ROW(),3)=0,"",IF(MOD(ROW(),3)=1,'员工工资表'!K$2,INDEX('员工工资表'!$A:$M,(ROW()+4)/3+1,COLUMN())))</f>
        <v>1921</v>
      </c>
      <c r="L53">
        <f>IF(MOD(ROW(),3)=0,"",IF(MOD(ROW(),3)=1,'员工工资表'!L$2,INDEX('员工工资表'!$A:$M,(ROW()+4)/3+1,COLUMN())))</f>
        <v>167.10000000000002</v>
      </c>
      <c r="M53">
        <f>IF(MOD(ROW(),3)=0,"",IF(MOD(ROW(),3)=1,'员工工资表'!M$2,INDEX('员工工资表'!$A:$M,(ROW()+4)/3+1,COLUMN())))</f>
        <v>2753.9</v>
      </c>
    </row>
    <row r="54" spans="1:12" ht="14.25">
      <c r="A54">
        <f>IF(MOD(ROW(),3)=0,"",IF(MOD(ROW(),3)=1,'员工工资表'!A$2,INDEX('员工工资表'!$A:$M,(ROW()+4)/3+1,COLUMN())))</f>
      </c>
      <c r="B54">
        <f>IF(MOD(ROW(),3)=0,"",IF(MOD(ROW(),3)=1,'员工工资表'!B$2,INDEX('员工工资表'!$A:$M,(ROW()+4)/3+1,COLUMN())))</f>
      </c>
      <c r="C54">
        <f>IF(MOD(ROW(),3)=0,"",IF(MOD(ROW(),3)=1,'员工工资表'!C$2,INDEX('员工工资表'!$A:$M,(ROW()+4)/3+1,COLUMN())))</f>
      </c>
      <c r="D54">
        <f>IF(MOD(ROW(),3)=0,"",IF(MOD(ROW(),3)=1,'员工工资表'!D$2,INDEX('员工工资表'!$A:$M,(ROW()+4)/3+1,COLUMN())))</f>
      </c>
      <c r="E54">
        <f>IF(MOD(ROW(),3)=0,"",IF(MOD(ROW(),3)=1,'员工工资表'!E$2,INDEX('员工工资表'!$A:$M,(ROW()+4)/3+1,COLUMN())))</f>
      </c>
      <c r="F54">
        <f>IF(MOD(ROW(),3)=0,"",IF(MOD(ROW(),3)=1,'员工工资表'!F$2,INDEX('员工工资表'!$A:$M,(ROW()+4)/3+1,COLUMN())))</f>
      </c>
      <c r="G54">
        <f>IF(MOD(ROW(),3)=0,"",IF(MOD(ROW(),3)=1,'员工工资表'!G$2,INDEX('员工工资表'!$A:$M,(ROW()+4)/3+1,COLUMN())))</f>
      </c>
      <c r="H54">
        <f>IF(MOD(ROW(),3)=0,"",IF(MOD(ROW(),3)=1,'员工工资表'!H$2,INDEX('员工工资表'!$A:$M,(ROW()+4)/3+1,COLUMN())))</f>
      </c>
      <c r="I54">
        <f>IF(MOD(ROW(),3)=0,"",IF(MOD(ROW(),3)=1,'员工工资表'!I$2,INDEX('员工工资表'!$A:$M,(ROW()+4)/3+1,COLUMN())))</f>
      </c>
      <c r="J54">
        <f>IF(MOD(ROW(),3)=0,"",IF(MOD(ROW(),3)=1,'员工工资表'!J$2,INDEX('员工工资表'!$A:$M,(ROW()+4)/3+1,COLUMN())))</f>
      </c>
      <c r="K54">
        <f>IF(MOD(ROW(),3)=0,"",IF(MOD(ROW(),3)=1,'员工工资表'!K$2,INDEX('员工工资表'!$A:$M,(ROW()+4)/3+1,COLUMN())))</f>
      </c>
      <c r="L54">
        <f>IF(MOD(ROW(),3)=0,"",IF(MOD(ROW(),3)=1,'员工工资表'!M$2,INDEX('员工工资表'!$A:$M,(ROW()+4)/3+1,COLUMN())))</f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B30" sqref="B30"/>
    </sheetView>
  </sheetViews>
  <sheetFormatPr defaultColWidth="9.00390625" defaultRowHeight="14.25"/>
  <cols>
    <col min="2" max="3" width="11.25390625" style="0" customWidth="1"/>
    <col min="4" max="4" width="12.125" style="0" customWidth="1"/>
    <col min="5" max="5" width="13.50390625" style="0" customWidth="1"/>
  </cols>
  <sheetData>
    <row r="1" spans="2:6" ht="30.75" customHeight="1">
      <c r="B1" s="55" t="s">
        <v>64</v>
      </c>
      <c r="C1" s="56"/>
      <c r="D1" s="56"/>
      <c r="E1" s="57"/>
      <c r="F1" s="46"/>
    </row>
    <row r="2" spans="1:5" ht="14.25">
      <c r="A2">
        <v>8</v>
      </c>
      <c r="B2" s="48" t="s">
        <v>53</v>
      </c>
      <c r="C2" s="47"/>
      <c r="D2" s="58"/>
      <c r="E2" s="59"/>
    </row>
    <row r="3" spans="2:5" ht="14.25">
      <c r="B3" s="48" t="s">
        <v>54</v>
      </c>
      <c r="C3" s="47" t="str">
        <f>INDEX('员工工资表'!A3:M20,A2,2)</f>
        <v>尹南</v>
      </c>
      <c r="D3" s="58"/>
      <c r="E3" s="59"/>
    </row>
    <row r="4" spans="2:5" ht="14.25">
      <c r="B4" s="48" t="s">
        <v>55</v>
      </c>
      <c r="C4" s="47" t="str">
        <f>INDEX('员工工资表'!A3:M20,A2,3)</f>
        <v>财务部</v>
      </c>
      <c r="D4" s="58"/>
      <c r="E4" s="59"/>
    </row>
    <row r="5" spans="2:5" ht="14.25">
      <c r="B5" s="48" t="s">
        <v>56</v>
      </c>
      <c r="C5" s="12">
        <f>INDEX('员工工资表'!A3:M20,A2,4)</f>
        <v>3000</v>
      </c>
      <c r="D5" s="58"/>
      <c r="E5" s="59"/>
    </row>
    <row r="6" spans="2:5" ht="14.25">
      <c r="B6" s="48" t="s">
        <v>37</v>
      </c>
      <c r="C6" s="12">
        <f>INDEX('员工工资表'!A3:M20,A2,5)</f>
        <v>340</v>
      </c>
      <c r="D6" s="58"/>
      <c r="E6" s="59"/>
    </row>
    <row r="7" spans="2:5" ht="14.25">
      <c r="B7" s="48" t="s">
        <v>57</v>
      </c>
      <c r="C7" s="12">
        <f>INDEX('员工工资表'!A3:M20,A2,6)</f>
        <v>100</v>
      </c>
      <c r="D7" s="49" t="s">
        <v>60</v>
      </c>
      <c r="E7" s="51">
        <f>INDEX('员工工资表'!A3:M20,A2,10)</f>
        <v>3320</v>
      </c>
    </row>
    <row r="8" spans="2:5" ht="14.25">
      <c r="B8" s="48" t="s">
        <v>58</v>
      </c>
      <c r="C8" s="12">
        <f>INDEX('员工工资表'!A3:M20,A2,7)</f>
        <v>120</v>
      </c>
      <c r="D8" s="49" t="s">
        <v>61</v>
      </c>
      <c r="E8" s="51">
        <f>INDEX('员工工资表'!A3:M20,A2,11)</f>
        <v>2320</v>
      </c>
    </row>
    <row r="9" spans="2:5" ht="14.25">
      <c r="B9" s="48" t="s">
        <v>39</v>
      </c>
      <c r="C9" s="12">
        <f>INDEX('员工工资表'!A3:M20,A2,8)</f>
        <v>200</v>
      </c>
      <c r="D9" s="49" t="s">
        <v>62</v>
      </c>
      <c r="E9" s="51">
        <f>INDEX('员工工资表'!A3:M20,A2,12)</f>
        <v>223</v>
      </c>
    </row>
    <row r="10" spans="2:5" ht="14.25">
      <c r="B10" s="48" t="s">
        <v>59</v>
      </c>
      <c r="C10" s="12">
        <f>INDEX('员工工资表'!A3:M20,A2,9)</f>
        <v>40</v>
      </c>
      <c r="D10" s="49" t="s">
        <v>63</v>
      </c>
      <c r="E10" s="51">
        <f>INDEX('员工工资表'!A3:M20,A2,13)</f>
        <v>3097</v>
      </c>
    </row>
    <row r="11" spans="2:5" ht="15" thickBot="1">
      <c r="B11" s="60" t="s">
        <v>65</v>
      </c>
      <c r="C11" s="61"/>
      <c r="D11" s="62">
        <f ca="1">TODAY()</f>
        <v>38688</v>
      </c>
      <c r="E11" s="63"/>
    </row>
  </sheetData>
  <mergeCells count="4">
    <mergeCell ref="B1:E1"/>
    <mergeCell ref="D2:E6"/>
    <mergeCell ref="B11:C11"/>
    <mergeCell ref="D11:E11"/>
  </mergeCells>
  <printOptions/>
  <pageMargins left="0.75" right="0.75" top="1" bottom="1" header="0.5" footer="0.5"/>
  <pageSetup horizontalDpi="300" verticalDpi="300"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K22" sqref="K21:K22"/>
    </sheetView>
  </sheetViews>
  <sheetFormatPr defaultColWidth="9.00390625" defaultRowHeight="14.25"/>
  <sheetData>
    <row r="1" spans="1:5" ht="27" customHeight="1">
      <c r="A1" s="64" t="s">
        <v>0</v>
      </c>
      <c r="B1" s="65"/>
      <c r="C1" s="65"/>
      <c r="D1" s="65"/>
      <c r="E1" s="66"/>
    </row>
    <row r="2" spans="1:5" ht="14.25">
      <c r="A2" s="7" t="s">
        <v>1</v>
      </c>
      <c r="B2" s="8" t="s">
        <v>2</v>
      </c>
      <c r="C2" s="8" t="s">
        <v>4</v>
      </c>
      <c r="D2" s="8" t="s">
        <v>3</v>
      </c>
      <c r="E2" s="9" t="s">
        <v>5</v>
      </c>
    </row>
    <row r="3" spans="1:5" ht="14.25">
      <c r="A3" s="2">
        <v>1001</v>
      </c>
      <c r="B3" s="1" t="s">
        <v>6</v>
      </c>
      <c r="C3" s="1" t="s">
        <v>24</v>
      </c>
      <c r="D3" s="1" t="s">
        <v>29</v>
      </c>
      <c r="E3" s="3">
        <v>20</v>
      </c>
    </row>
    <row r="4" spans="1:5" ht="14.25">
      <c r="A4" s="2">
        <v>1002</v>
      </c>
      <c r="B4" s="1" t="s">
        <v>7</v>
      </c>
      <c r="C4" s="1" t="s">
        <v>25</v>
      </c>
      <c r="D4" s="1" t="s">
        <v>30</v>
      </c>
      <c r="E4" s="3">
        <v>23</v>
      </c>
    </row>
    <row r="5" spans="1:5" ht="14.25">
      <c r="A5" s="2">
        <v>1003</v>
      </c>
      <c r="B5" s="1" t="s">
        <v>8</v>
      </c>
      <c r="C5" s="1" t="s">
        <v>26</v>
      </c>
      <c r="D5" s="1" t="s">
        <v>30</v>
      </c>
      <c r="E5" s="3">
        <v>14</v>
      </c>
    </row>
    <row r="6" spans="1:5" ht="14.25">
      <c r="A6" s="2">
        <v>1004</v>
      </c>
      <c r="B6" s="1" t="s">
        <v>9</v>
      </c>
      <c r="C6" s="1" t="s">
        <v>27</v>
      </c>
      <c r="D6" s="1" t="s">
        <v>29</v>
      </c>
      <c r="E6" s="3">
        <v>8</v>
      </c>
    </row>
    <row r="7" spans="1:5" ht="14.25">
      <c r="A7" s="2">
        <v>1005</v>
      </c>
      <c r="B7" s="1" t="s">
        <v>10</v>
      </c>
      <c r="C7" s="1" t="s">
        <v>28</v>
      </c>
      <c r="D7" s="1" t="s">
        <v>30</v>
      </c>
      <c r="E7" s="3">
        <v>9</v>
      </c>
    </row>
    <row r="8" spans="1:5" ht="14.25">
      <c r="A8" s="2">
        <v>1006</v>
      </c>
      <c r="B8" s="1" t="s">
        <v>11</v>
      </c>
      <c r="C8" s="1" t="s">
        <v>24</v>
      </c>
      <c r="D8" s="1" t="s">
        <v>30</v>
      </c>
      <c r="E8" s="3">
        <v>50</v>
      </c>
    </row>
    <row r="9" spans="1:5" ht="14.25">
      <c r="A9" s="2">
        <v>1007</v>
      </c>
      <c r="B9" s="1" t="s">
        <v>12</v>
      </c>
      <c r="C9" s="1" t="s">
        <v>25</v>
      </c>
      <c r="D9" s="1" t="s">
        <v>29</v>
      </c>
      <c r="E9" s="3">
        <v>36</v>
      </c>
    </row>
    <row r="10" spans="1:5" ht="14.25">
      <c r="A10" s="2">
        <v>1008</v>
      </c>
      <c r="B10" s="1" t="s">
        <v>13</v>
      </c>
      <c r="C10" s="1" t="s">
        <v>26</v>
      </c>
      <c r="D10" s="1" t="s">
        <v>30</v>
      </c>
      <c r="E10" s="3">
        <v>40</v>
      </c>
    </row>
    <row r="11" spans="1:5" ht="14.25">
      <c r="A11" s="2">
        <v>1009</v>
      </c>
      <c r="B11" s="1" t="s">
        <v>14</v>
      </c>
      <c r="C11" s="1" t="s">
        <v>27</v>
      </c>
      <c r="D11" s="1" t="s">
        <v>30</v>
      </c>
      <c r="E11" s="3">
        <v>60</v>
      </c>
    </row>
    <row r="12" spans="1:5" ht="14.25">
      <c r="A12" s="2">
        <v>1010</v>
      </c>
      <c r="B12" s="1" t="s">
        <v>15</v>
      </c>
      <c r="C12" s="1" t="s">
        <v>28</v>
      </c>
      <c r="D12" s="1" t="s">
        <v>29</v>
      </c>
      <c r="E12" s="3">
        <v>25</v>
      </c>
    </row>
    <row r="13" spans="1:5" ht="14.25">
      <c r="A13" s="2">
        <v>1011</v>
      </c>
      <c r="B13" s="1" t="s">
        <v>16</v>
      </c>
      <c r="C13" s="1" t="s">
        <v>26</v>
      </c>
      <c r="D13" s="1" t="s">
        <v>30</v>
      </c>
      <c r="E13" s="3">
        <v>26</v>
      </c>
    </row>
    <row r="14" spans="1:5" ht="14.25">
      <c r="A14" s="2">
        <v>1012</v>
      </c>
      <c r="B14" s="1" t="s">
        <v>17</v>
      </c>
      <c r="C14" s="1" t="s">
        <v>27</v>
      </c>
      <c r="D14" s="1" t="s">
        <v>29</v>
      </c>
      <c r="E14" s="3">
        <v>39</v>
      </c>
    </row>
    <row r="15" spans="1:5" ht="14.25">
      <c r="A15" s="2">
        <v>1013</v>
      </c>
      <c r="B15" s="1" t="s">
        <v>18</v>
      </c>
      <c r="C15" s="1" t="s">
        <v>28</v>
      </c>
      <c r="D15" s="1" t="s">
        <v>30</v>
      </c>
      <c r="E15" s="3">
        <v>48</v>
      </c>
    </row>
    <row r="16" spans="1:5" ht="14.25">
      <c r="A16" s="2">
        <v>1014</v>
      </c>
      <c r="B16" s="1" t="s">
        <v>19</v>
      </c>
      <c r="C16" s="1" t="s">
        <v>24</v>
      </c>
      <c r="D16" s="1" t="s">
        <v>30</v>
      </c>
      <c r="E16" s="3">
        <v>52</v>
      </c>
    </row>
    <row r="17" spans="1:5" ht="14.25">
      <c r="A17" s="2">
        <v>1015</v>
      </c>
      <c r="B17" s="1" t="s">
        <v>20</v>
      </c>
      <c r="C17" s="1" t="s">
        <v>25</v>
      </c>
      <c r="D17" s="1" t="s">
        <v>29</v>
      </c>
      <c r="E17" s="3">
        <v>16</v>
      </c>
    </row>
    <row r="18" spans="1:5" ht="14.25">
      <c r="A18" s="2">
        <v>1016</v>
      </c>
      <c r="B18" s="1" t="s">
        <v>21</v>
      </c>
      <c r="C18" s="1" t="s">
        <v>26</v>
      </c>
      <c r="D18" s="1" t="s">
        <v>30</v>
      </c>
      <c r="E18" s="3">
        <v>54</v>
      </c>
    </row>
    <row r="19" spans="1:5" ht="14.25">
      <c r="A19" s="2">
        <v>1017</v>
      </c>
      <c r="B19" s="1" t="s">
        <v>22</v>
      </c>
      <c r="C19" s="1" t="s">
        <v>27</v>
      </c>
      <c r="D19" s="1" t="s">
        <v>30</v>
      </c>
      <c r="E19" s="3">
        <v>16</v>
      </c>
    </row>
    <row r="20" spans="1:5" ht="15" thickBot="1">
      <c r="A20" s="4">
        <v>1018</v>
      </c>
      <c r="B20" s="5" t="s">
        <v>23</v>
      </c>
      <c r="C20" s="5" t="s">
        <v>28</v>
      </c>
      <c r="D20" s="5" t="s">
        <v>29</v>
      </c>
      <c r="E20" s="6">
        <v>49</v>
      </c>
    </row>
  </sheetData>
  <mergeCells count="1">
    <mergeCell ref="A1:E1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2" sqref="A2:F20"/>
    </sheetView>
  </sheetViews>
  <sheetFormatPr defaultColWidth="9.00390625" defaultRowHeight="14.25"/>
  <sheetData>
    <row r="1" spans="1:6" ht="23.25" customHeight="1">
      <c r="A1" s="67" t="s">
        <v>31</v>
      </c>
      <c r="B1" s="68"/>
      <c r="C1" s="68"/>
      <c r="D1" s="68"/>
      <c r="E1" s="68"/>
      <c r="F1" s="69"/>
    </row>
    <row r="2" spans="1:6" ht="14.25">
      <c r="A2" s="18" t="s">
        <v>1</v>
      </c>
      <c r="B2" s="19" t="s">
        <v>2</v>
      </c>
      <c r="C2" s="19" t="s">
        <v>4</v>
      </c>
      <c r="D2" s="19" t="s">
        <v>32</v>
      </c>
      <c r="E2" s="19" t="s">
        <v>33</v>
      </c>
      <c r="F2" s="20" t="s">
        <v>34</v>
      </c>
    </row>
    <row r="3" spans="1:6" ht="14.25">
      <c r="A3" s="10">
        <v>1003</v>
      </c>
      <c r="B3" s="11" t="s">
        <v>8</v>
      </c>
      <c r="C3" s="11" t="s">
        <v>26</v>
      </c>
      <c r="D3" s="12">
        <v>100</v>
      </c>
      <c r="E3" s="12">
        <v>120</v>
      </c>
      <c r="F3" s="13">
        <v>200</v>
      </c>
    </row>
    <row r="4" spans="1:6" ht="14.25">
      <c r="A4" s="10">
        <v>1008</v>
      </c>
      <c r="B4" s="11" t="s">
        <v>13</v>
      </c>
      <c r="C4" s="11" t="s">
        <v>26</v>
      </c>
      <c r="D4" s="12">
        <v>100</v>
      </c>
      <c r="E4" s="12">
        <v>120</v>
      </c>
      <c r="F4" s="13">
        <v>200</v>
      </c>
    </row>
    <row r="5" spans="1:6" ht="14.25">
      <c r="A5" s="10">
        <v>1011</v>
      </c>
      <c r="B5" s="11" t="s">
        <v>16</v>
      </c>
      <c r="C5" s="11" t="s">
        <v>26</v>
      </c>
      <c r="D5" s="12">
        <v>100</v>
      </c>
      <c r="E5" s="12">
        <v>0</v>
      </c>
      <c r="F5" s="13">
        <v>200</v>
      </c>
    </row>
    <row r="6" spans="1:6" ht="14.25">
      <c r="A6" s="10">
        <v>1016</v>
      </c>
      <c r="B6" s="11" t="s">
        <v>21</v>
      </c>
      <c r="C6" s="11" t="s">
        <v>26</v>
      </c>
      <c r="D6" s="12">
        <v>100</v>
      </c>
      <c r="E6" s="12">
        <v>120</v>
      </c>
      <c r="F6" s="13">
        <v>200</v>
      </c>
    </row>
    <row r="7" spans="1:6" ht="14.25">
      <c r="A7" s="10">
        <v>1001</v>
      </c>
      <c r="B7" s="11" t="s">
        <v>6</v>
      </c>
      <c r="C7" s="11" t="s">
        <v>24</v>
      </c>
      <c r="D7" s="12">
        <v>100</v>
      </c>
      <c r="E7" s="12">
        <v>0</v>
      </c>
      <c r="F7" s="13">
        <v>200</v>
      </c>
    </row>
    <row r="8" spans="1:6" ht="14.25">
      <c r="A8" s="10">
        <v>1006</v>
      </c>
      <c r="B8" s="11" t="s">
        <v>11</v>
      </c>
      <c r="C8" s="11" t="s">
        <v>24</v>
      </c>
      <c r="D8" s="12">
        <v>100</v>
      </c>
      <c r="E8" s="12">
        <v>120</v>
      </c>
      <c r="F8" s="13">
        <v>200</v>
      </c>
    </row>
    <row r="9" spans="1:6" ht="14.25">
      <c r="A9" s="10">
        <v>1014</v>
      </c>
      <c r="B9" s="11" t="s">
        <v>19</v>
      </c>
      <c r="C9" s="11" t="s">
        <v>24</v>
      </c>
      <c r="D9" s="12">
        <v>100</v>
      </c>
      <c r="E9" s="12">
        <v>120</v>
      </c>
      <c r="F9" s="13">
        <v>200</v>
      </c>
    </row>
    <row r="10" spans="1:6" ht="14.25">
      <c r="A10" s="10">
        <v>1004</v>
      </c>
      <c r="B10" s="11" t="s">
        <v>9</v>
      </c>
      <c r="C10" s="11" t="s">
        <v>27</v>
      </c>
      <c r="D10" s="12">
        <v>100</v>
      </c>
      <c r="E10" s="12">
        <v>120</v>
      </c>
      <c r="F10" s="13">
        <v>200</v>
      </c>
    </row>
    <row r="11" spans="1:6" ht="14.25">
      <c r="A11" s="10">
        <v>1009</v>
      </c>
      <c r="B11" s="11" t="s">
        <v>14</v>
      </c>
      <c r="C11" s="11" t="s">
        <v>27</v>
      </c>
      <c r="D11" s="12">
        <v>100</v>
      </c>
      <c r="E11" s="12">
        <v>120</v>
      </c>
      <c r="F11" s="13">
        <v>200</v>
      </c>
    </row>
    <row r="12" spans="1:6" ht="14.25">
      <c r="A12" s="10">
        <v>1012</v>
      </c>
      <c r="B12" s="11" t="s">
        <v>17</v>
      </c>
      <c r="C12" s="11" t="s">
        <v>27</v>
      </c>
      <c r="D12" s="12">
        <v>100</v>
      </c>
      <c r="E12" s="12">
        <v>120</v>
      </c>
      <c r="F12" s="13">
        <v>200</v>
      </c>
    </row>
    <row r="13" spans="1:6" ht="14.25">
      <c r="A13" s="10">
        <v>1017</v>
      </c>
      <c r="B13" s="11" t="s">
        <v>22</v>
      </c>
      <c r="C13" s="11" t="s">
        <v>27</v>
      </c>
      <c r="D13" s="12">
        <v>100</v>
      </c>
      <c r="E13" s="12">
        <v>0</v>
      </c>
      <c r="F13" s="13">
        <v>200</v>
      </c>
    </row>
    <row r="14" spans="1:6" ht="14.25">
      <c r="A14" s="10">
        <v>1002</v>
      </c>
      <c r="B14" s="11" t="s">
        <v>7</v>
      </c>
      <c r="C14" s="11" t="s">
        <v>25</v>
      </c>
      <c r="D14" s="12">
        <v>100</v>
      </c>
      <c r="E14" s="12">
        <v>120</v>
      </c>
      <c r="F14" s="13">
        <v>200</v>
      </c>
    </row>
    <row r="15" spans="1:6" ht="14.25">
      <c r="A15" s="10">
        <v>1007</v>
      </c>
      <c r="B15" s="11" t="s">
        <v>12</v>
      </c>
      <c r="C15" s="11" t="s">
        <v>25</v>
      </c>
      <c r="D15" s="12">
        <v>100</v>
      </c>
      <c r="E15" s="12">
        <v>0</v>
      </c>
      <c r="F15" s="13">
        <v>200</v>
      </c>
    </row>
    <row r="16" spans="1:6" ht="14.25">
      <c r="A16" s="10">
        <v>1015</v>
      </c>
      <c r="B16" s="11" t="s">
        <v>20</v>
      </c>
      <c r="C16" s="11" t="s">
        <v>25</v>
      </c>
      <c r="D16" s="12">
        <v>100</v>
      </c>
      <c r="E16" s="12">
        <v>120</v>
      </c>
      <c r="F16" s="13">
        <v>200</v>
      </c>
    </row>
    <row r="17" spans="1:6" ht="14.25">
      <c r="A17" s="10">
        <v>1005</v>
      </c>
      <c r="B17" s="11" t="s">
        <v>10</v>
      </c>
      <c r="C17" s="11" t="s">
        <v>28</v>
      </c>
      <c r="D17" s="12">
        <v>100</v>
      </c>
      <c r="E17" s="12">
        <v>120</v>
      </c>
      <c r="F17" s="13">
        <v>200</v>
      </c>
    </row>
    <row r="18" spans="1:6" ht="14.25">
      <c r="A18" s="10">
        <v>1010</v>
      </c>
      <c r="B18" s="11" t="s">
        <v>15</v>
      </c>
      <c r="C18" s="11" t="s">
        <v>28</v>
      </c>
      <c r="D18" s="12">
        <v>100</v>
      </c>
      <c r="E18" s="12">
        <v>120</v>
      </c>
      <c r="F18" s="13">
        <v>200</v>
      </c>
    </row>
    <row r="19" spans="1:6" ht="14.25">
      <c r="A19" s="10">
        <v>1013</v>
      </c>
      <c r="B19" s="11" t="s">
        <v>18</v>
      </c>
      <c r="C19" s="11" t="s">
        <v>28</v>
      </c>
      <c r="D19" s="12">
        <v>100</v>
      </c>
      <c r="E19" s="12">
        <v>120</v>
      </c>
      <c r="F19" s="13">
        <v>200</v>
      </c>
    </row>
    <row r="20" spans="1:6" ht="15" thickBot="1">
      <c r="A20" s="14">
        <v>1018</v>
      </c>
      <c r="B20" s="15" t="s">
        <v>23</v>
      </c>
      <c r="C20" s="15" t="s">
        <v>28</v>
      </c>
      <c r="D20" s="16">
        <v>100</v>
      </c>
      <c r="E20" s="16">
        <v>120</v>
      </c>
      <c r="F20" s="17">
        <v>200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G22" sqref="G22"/>
    </sheetView>
  </sheetViews>
  <sheetFormatPr defaultColWidth="9.00390625" defaultRowHeight="14.25"/>
  <cols>
    <col min="1" max="3" width="9.50390625" style="0" bestFit="1" customWidth="1"/>
    <col min="4" max="4" width="7.50390625" style="0" bestFit="1" customWidth="1"/>
  </cols>
  <sheetData>
    <row r="1" spans="1:4" ht="32.25" customHeight="1">
      <c r="A1" s="70" t="s">
        <v>36</v>
      </c>
      <c r="B1" s="71"/>
      <c r="C1" s="71"/>
      <c r="D1" s="72"/>
    </row>
    <row r="2" spans="1:4" ht="14.25">
      <c r="A2" s="21" t="s">
        <v>1</v>
      </c>
      <c r="B2" s="22" t="s">
        <v>2</v>
      </c>
      <c r="C2" s="22" t="s">
        <v>4</v>
      </c>
      <c r="D2" s="23" t="s">
        <v>35</v>
      </c>
    </row>
    <row r="3" spans="1:4" ht="14.25">
      <c r="A3" s="24">
        <v>1009</v>
      </c>
      <c r="B3" s="25" t="s">
        <v>14</v>
      </c>
      <c r="C3" s="25" t="s">
        <v>27</v>
      </c>
      <c r="D3" s="26">
        <v>250</v>
      </c>
    </row>
    <row r="4" spans="1:4" ht="14.25">
      <c r="A4" s="24">
        <v>1007</v>
      </c>
      <c r="B4" s="25" t="s">
        <v>12</v>
      </c>
      <c r="C4" s="25" t="s">
        <v>25</v>
      </c>
      <c r="D4" s="26">
        <v>300</v>
      </c>
    </row>
    <row r="5" spans="1:4" ht="14.25">
      <c r="A5" s="24">
        <v>1012</v>
      </c>
      <c r="B5" s="25" t="s">
        <v>17</v>
      </c>
      <c r="C5" s="25" t="s">
        <v>27</v>
      </c>
      <c r="D5" s="26">
        <v>360</v>
      </c>
    </row>
    <row r="6" spans="1:4" ht="14.25">
      <c r="A6" s="24">
        <v>1017</v>
      </c>
      <c r="B6" s="25" t="s">
        <v>22</v>
      </c>
      <c r="C6" s="25" t="s">
        <v>27</v>
      </c>
      <c r="D6" s="26">
        <v>450</v>
      </c>
    </row>
    <row r="7" spans="1:4" ht="14.25">
      <c r="A7" s="24">
        <v>1015</v>
      </c>
      <c r="B7" s="25" t="s">
        <v>20</v>
      </c>
      <c r="C7" s="25" t="s">
        <v>25</v>
      </c>
      <c r="D7" s="26">
        <v>120</v>
      </c>
    </row>
    <row r="8" spans="1:4" ht="14.25">
      <c r="A8" s="24">
        <v>1002</v>
      </c>
      <c r="B8" s="25" t="s">
        <v>7</v>
      </c>
      <c r="C8" s="25" t="s">
        <v>25</v>
      </c>
      <c r="D8" s="26">
        <v>340</v>
      </c>
    </row>
    <row r="9" spans="1:4" ht="14.25">
      <c r="A9" s="24">
        <v>1001</v>
      </c>
      <c r="B9" s="25" t="s">
        <v>6</v>
      </c>
      <c r="C9" s="25" t="s">
        <v>24</v>
      </c>
      <c r="D9" s="26">
        <v>300</v>
      </c>
    </row>
    <row r="10" spans="1:4" ht="14.25">
      <c r="A10" s="24">
        <v>1003</v>
      </c>
      <c r="B10" s="25" t="s">
        <v>8</v>
      </c>
      <c r="C10" s="25" t="s">
        <v>26</v>
      </c>
      <c r="D10" s="26">
        <v>360</v>
      </c>
    </row>
    <row r="11" spans="1:4" ht="14.25">
      <c r="A11" s="24">
        <v>1014</v>
      </c>
      <c r="B11" s="25" t="s">
        <v>19</v>
      </c>
      <c r="C11" s="25" t="s">
        <v>24</v>
      </c>
      <c r="D11" s="26">
        <v>450</v>
      </c>
    </row>
    <row r="12" spans="1:4" ht="14.25">
      <c r="A12" s="24">
        <v>1016</v>
      </c>
      <c r="B12" s="25" t="s">
        <v>21</v>
      </c>
      <c r="C12" s="25" t="s">
        <v>26</v>
      </c>
      <c r="D12" s="26">
        <v>120</v>
      </c>
    </row>
    <row r="13" spans="1:4" ht="14.25">
      <c r="A13" s="24">
        <v>1005</v>
      </c>
      <c r="B13" s="25" t="s">
        <v>10</v>
      </c>
      <c r="C13" s="25" t="s">
        <v>28</v>
      </c>
      <c r="D13" s="26">
        <v>340</v>
      </c>
    </row>
    <row r="14" spans="1:4" ht="14.25">
      <c r="A14" s="24">
        <v>1006</v>
      </c>
      <c r="B14" s="25" t="s">
        <v>11</v>
      </c>
      <c r="C14" s="25" t="s">
        <v>24</v>
      </c>
      <c r="D14" s="26">
        <v>300</v>
      </c>
    </row>
    <row r="15" spans="1:4" ht="14.25">
      <c r="A15" s="24">
        <v>1011</v>
      </c>
      <c r="B15" s="25" t="s">
        <v>16</v>
      </c>
      <c r="C15" s="25" t="s">
        <v>26</v>
      </c>
      <c r="D15" s="26">
        <v>360</v>
      </c>
    </row>
    <row r="16" spans="1:4" ht="14.25">
      <c r="A16" s="24">
        <v>1010</v>
      </c>
      <c r="B16" s="25" t="s">
        <v>15</v>
      </c>
      <c r="C16" s="25" t="s">
        <v>28</v>
      </c>
      <c r="D16" s="26">
        <v>450</v>
      </c>
    </row>
    <row r="17" spans="1:4" ht="14.25">
      <c r="A17" s="24">
        <v>1013</v>
      </c>
      <c r="B17" s="25" t="s">
        <v>18</v>
      </c>
      <c r="C17" s="25" t="s">
        <v>28</v>
      </c>
      <c r="D17" s="26">
        <v>120</v>
      </c>
    </row>
    <row r="18" spans="1:4" ht="14.25">
      <c r="A18" s="24">
        <v>1008</v>
      </c>
      <c r="B18" s="25" t="s">
        <v>13</v>
      </c>
      <c r="C18" s="25" t="s">
        <v>26</v>
      </c>
      <c r="D18" s="26">
        <v>340</v>
      </c>
    </row>
    <row r="19" spans="1:4" ht="14.25">
      <c r="A19" s="24">
        <v>1004</v>
      </c>
      <c r="B19" s="25" t="s">
        <v>9</v>
      </c>
      <c r="C19" s="25" t="s">
        <v>27</v>
      </c>
      <c r="D19" s="26">
        <v>360</v>
      </c>
    </row>
    <row r="20" spans="1:4" ht="15" thickBot="1">
      <c r="A20" s="27">
        <v>1018</v>
      </c>
      <c r="B20" s="28" t="s">
        <v>23</v>
      </c>
      <c r="C20" s="28" t="s">
        <v>28</v>
      </c>
      <c r="D20" s="29">
        <v>450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qiao</dc:creator>
  <cp:keywords/>
  <dc:description/>
  <cp:lastModifiedBy>qiao</cp:lastModifiedBy>
  <dcterms:created xsi:type="dcterms:W3CDTF">2005-10-25T06:54:53Z</dcterms:created>
  <dcterms:modified xsi:type="dcterms:W3CDTF">2005-12-02T06:41:28Z</dcterms:modified>
  <cp:category/>
  <cp:version/>
  <cp:contentType/>
  <cp:contentStatus/>
</cp:coreProperties>
</file>