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<sst xmlns="http://schemas.openxmlformats.org/spreadsheetml/2006/main" count="16" uniqueCount="13">
  <si>
    <t>单位：万元</t>
  </si>
  <si>
    <t>统计月份</t>
  </si>
  <si>
    <t>项目</t>
  </si>
  <si>
    <t>在职职工</t>
  </si>
  <si>
    <t>在职工资（前三项）</t>
  </si>
  <si>
    <t>月均工资（元）</t>
  </si>
  <si>
    <t>退休职工</t>
  </si>
  <si>
    <t>退休工资</t>
  </si>
  <si>
    <t>离休职工</t>
  </si>
  <si>
    <t>离休工资</t>
  </si>
  <si>
    <t>合计</t>
  </si>
  <si>
    <r>
      <t>20××</t>
    </r>
    <r>
      <rPr>
        <b/>
        <sz val="10"/>
        <rFont val="宋体"/>
        <family val="0"/>
      </rPr>
      <t>年</t>
    </r>
  </si>
  <si>
    <r>
      <t>20××/20××</t>
    </r>
    <r>
      <rPr>
        <b/>
        <sz val="14"/>
        <color indexed="12"/>
        <rFont val="宋体"/>
        <family val="0"/>
      </rPr>
      <t>年人均工资情况对比表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</si>
</sst>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;[Red]\-0\ "/>
    <numFmt numFmtId="185" formatCode="0_ "/>
    <numFmt numFmtId="186" formatCode="0.00_);[Red]\(0.00\)"/>
    <numFmt numFmtId="187" formatCode="#,##0.00_);[Red]\(#,##0.00\)"/>
    <numFmt numFmtId="188" formatCode="0.00_ 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12"/>
      <name val="Times New Roman"/>
      <family val="1"/>
    </font>
    <font>
      <b/>
      <sz val="14"/>
      <color indexed="12"/>
      <name val="宋体"/>
      <family val="0"/>
    </font>
    <font>
      <sz val="9"/>
      <name val="宋体"/>
      <family val="0"/>
    </font>
    <font>
      <b/>
      <sz val="10"/>
      <color indexed="12"/>
      <name val="宋体"/>
      <family val="0"/>
    </font>
    <font>
      <b/>
      <sz val="8"/>
      <color indexed="12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88" fontId="7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horizontal="center"/>
      <protection hidden="1"/>
    </xf>
    <xf numFmtId="188" fontId="10" fillId="0" borderId="6" xfId="0" applyNumberFormat="1" applyFont="1" applyFill="1" applyBorder="1" applyAlignment="1" applyProtection="1">
      <alignment horizontal="center"/>
      <protection hidden="1"/>
    </xf>
    <xf numFmtId="188" fontId="10" fillId="0" borderId="7" xfId="0" applyNumberFormat="1" applyFont="1" applyFill="1" applyBorder="1" applyAlignment="1" applyProtection="1">
      <alignment horizontal="center"/>
      <protection hidden="1"/>
    </xf>
    <xf numFmtId="0" fontId="10" fillId="0" borderId="8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10" fillId="0" borderId="9" xfId="0" applyFont="1" applyFill="1" applyBorder="1" applyAlignment="1">
      <alignment horizontal="center"/>
    </xf>
    <xf numFmtId="188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0325"/>
          <c:h val="0.93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'[1]人员支出情况对比表'!$D$3</c:f>
              <c:strCache>
                <c:ptCount val="1"/>
                <c:pt idx="0">
                  <c:v>月均工资（元）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'[1]人员支出情况对比表'!$A$4:$A$5</c:f>
              <c:strCache>
                <c:ptCount val="2"/>
                <c:pt idx="0">
                  <c:v>20××年</c:v>
                </c:pt>
                <c:pt idx="1">
                  <c:v>20××年</c:v>
                </c:pt>
              </c:strCache>
            </c:strRef>
          </c:cat>
          <c:val>
            <c:numRef>
              <c:f>'[1]人员支出情况对比表'!$D$4:$D$5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'[1]人员支出情况对比表'!$G$3</c:f>
              <c:strCache>
                <c:ptCount val="1"/>
                <c:pt idx="0">
                  <c:v>月均工资（元）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'[1]人员支出情况对比表'!$A$4:$A$5</c:f>
              <c:strCache>
                <c:ptCount val="2"/>
                <c:pt idx="0">
                  <c:v>20××年</c:v>
                </c:pt>
                <c:pt idx="1">
                  <c:v>20××年</c:v>
                </c:pt>
              </c:strCache>
            </c:strRef>
          </c:cat>
          <c:val>
            <c:numRef>
              <c:f>'[1]人员支出情况对比表'!$G$4:$G$5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'[1]人员支出情况对比表'!$J$3</c:f>
              <c:strCache>
                <c:ptCount val="1"/>
                <c:pt idx="0">
                  <c:v>月均工资（元）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'[1]人员支出情况对比表'!$A$4:$A$5</c:f>
              <c:strCache>
                <c:ptCount val="2"/>
                <c:pt idx="0">
                  <c:v>20××年</c:v>
                </c:pt>
                <c:pt idx="1">
                  <c:v>20××年</c:v>
                </c:pt>
              </c:strCache>
            </c:strRef>
          </c:cat>
          <c:val>
            <c:numRef>
              <c:f>'[1]人员支出情况对比表'!$J$4:$J$5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3593174"/>
        <c:axId val="56794247"/>
      </c:bar3D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9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"/>
          <c:y val="0.406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10</xdr:col>
      <xdr:colOff>371475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" y="1362075"/>
        <a:ext cx="8267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T\xls\tjm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入情况对比表"/>
      <sheetName val="支出情况对比表"/>
      <sheetName val="人员支出情况对比表"/>
      <sheetName val="1-12月收入情况表"/>
      <sheetName val="1-12月支出情况表"/>
    </sheetNames>
    <sheetDataSet>
      <sheetData sheetId="0">
        <row r="5">
          <cell r="D5">
            <v>5</v>
          </cell>
        </row>
      </sheetData>
      <sheetData sheetId="3">
        <row r="3">
          <cell r="D3" t="str">
            <v>月均工资（元）</v>
          </cell>
          <cell r="G3" t="str">
            <v>月均工资（元）</v>
          </cell>
          <cell r="J3" t="str">
            <v>月均工资（元）</v>
          </cell>
        </row>
        <row r="4">
          <cell r="A4" t="str">
            <v>20××年</v>
          </cell>
          <cell r="D4" t="e">
            <v>#REF!</v>
          </cell>
          <cell r="G4" t="e">
            <v>#REF!</v>
          </cell>
          <cell r="J4" t="e">
            <v>#REF!</v>
          </cell>
        </row>
        <row r="5">
          <cell r="A5" t="str">
            <v>20××年</v>
          </cell>
          <cell r="D5" t="e">
            <v>#REF!</v>
          </cell>
          <cell r="G5" t="e">
            <v>#REF!</v>
          </cell>
          <cell r="J5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V5" sqref="V5"/>
    </sheetView>
  </sheetViews>
  <sheetFormatPr defaultColWidth="9.00390625" defaultRowHeight="14.25"/>
  <cols>
    <col min="1" max="1" width="9.875" style="0" bestFit="1" customWidth="1"/>
    <col min="2" max="2" width="8.50390625" style="0" bestFit="1" customWidth="1"/>
    <col min="3" max="3" width="15.50390625" style="0" bestFit="1" customWidth="1"/>
    <col min="4" max="4" width="12.25390625" style="16" bestFit="1" customWidth="1"/>
    <col min="5" max="6" width="8.50390625" style="0" bestFit="1" customWidth="1"/>
    <col min="7" max="7" width="11.375" style="16" customWidth="1"/>
    <col min="8" max="9" width="8.50390625" style="0" bestFit="1" customWidth="1"/>
    <col min="10" max="10" width="12.25390625" style="16" bestFit="1" customWidth="1"/>
    <col min="11" max="11" width="5.00390625" style="0" bestFit="1" customWidth="1"/>
    <col min="12" max="12" width="9.50390625" style="0" hidden="1" customWidth="1"/>
    <col min="13" max="13" width="4.25390625" style="1" hidden="1" customWidth="1"/>
    <col min="14" max="14" width="3.50390625" style="1" hidden="1" customWidth="1"/>
    <col min="15" max="15" width="3.375" style="1" hidden="1" customWidth="1"/>
    <col min="16" max="16" width="3.50390625" style="1" hidden="1" customWidth="1"/>
    <col min="17" max="17" width="3.25390625" style="1" hidden="1" customWidth="1"/>
    <col min="18" max="19" width="3.625" style="1" hidden="1" customWidth="1"/>
    <col min="20" max="21" width="0" style="1" hidden="1" customWidth="1"/>
  </cols>
  <sheetData>
    <row r="1" spans="1:11" ht="19.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5" thickBo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t="s">
        <v>1</v>
      </c>
    </row>
    <row r="3" spans="1:12" ht="14.25">
      <c r="A3" s="2" t="s">
        <v>2</v>
      </c>
      <c r="B3" s="3" t="s">
        <v>3</v>
      </c>
      <c r="C3" s="4" t="s">
        <v>4</v>
      </c>
      <c r="D3" s="5" t="s">
        <v>5</v>
      </c>
      <c r="E3" s="3" t="s">
        <v>6</v>
      </c>
      <c r="F3" s="3" t="s">
        <v>7</v>
      </c>
      <c r="G3" s="5" t="s">
        <v>5</v>
      </c>
      <c r="H3" s="3" t="s">
        <v>8</v>
      </c>
      <c r="I3" s="6" t="s">
        <v>9</v>
      </c>
      <c r="J3" s="5" t="s">
        <v>5</v>
      </c>
      <c r="K3" s="7" t="s">
        <v>10</v>
      </c>
      <c r="L3" s="8">
        <f>'[1]封面'!D5</f>
        <v>5</v>
      </c>
    </row>
    <row r="4" spans="1:21" ht="14.25">
      <c r="A4" s="9" t="s">
        <v>11</v>
      </c>
      <c r="B4" s="10">
        <v>1</v>
      </c>
      <c r="C4" s="10">
        <v>8</v>
      </c>
      <c r="D4" s="11">
        <v>1500</v>
      </c>
      <c r="E4" s="10" t="e">
        <f ca="1">INDIRECT(Q4)</f>
        <v>#REF!</v>
      </c>
      <c r="F4" s="10" t="e">
        <f ca="1">INDIRECT(R4)</f>
        <v>#REF!</v>
      </c>
      <c r="G4" s="11" t="e">
        <f>F4/E4/L3*10000</f>
        <v>#REF!</v>
      </c>
      <c r="H4" s="10" t="e">
        <f ca="1">INDIRECT(S4)</f>
        <v>#REF!</v>
      </c>
      <c r="I4" s="10" t="e">
        <f ca="1">INDIRECT(T4)</f>
        <v>#REF!</v>
      </c>
      <c r="J4" s="12" t="e">
        <f>I4/H4/L3*10000</f>
        <v>#REF!</v>
      </c>
      <c r="K4" s="13" t="e">
        <f>B4+E4+H4</f>
        <v>#REF!</v>
      </c>
      <c r="M4" s="14" t="str">
        <f>"'2005年"&amp;$L$3&amp;"月'!c28"</f>
        <v>'2005年5月'!c28</v>
      </c>
      <c r="N4" s="14" t="str">
        <f>"'2005年"&amp;$L$3&amp;"月'!G8"</f>
        <v>'2005年5月'!G8</v>
      </c>
      <c r="O4" s="14" t="str">
        <f>"'2005年"&amp;$L$3&amp;"月'!G9"</f>
        <v>'2005年5月'!G9</v>
      </c>
      <c r="P4" s="14" t="str">
        <f>"'2005年"&amp;$L$3&amp;"月'!G10"</f>
        <v>'2005年5月'!G10</v>
      </c>
      <c r="Q4" s="14" t="str">
        <f>"'2005年"&amp;$L$3&amp;"月'!c32"</f>
        <v>'2005年5月'!c32</v>
      </c>
      <c r="R4" s="14" t="str">
        <f>"'2005年"&amp;$L$3&amp;"月'!k9"</f>
        <v>'2005年5月'!k9</v>
      </c>
      <c r="S4" s="14" t="str">
        <f>"'2005年"&amp;$L$3&amp;"月'!c31"</f>
        <v>'2005年5月'!c31</v>
      </c>
      <c r="T4" s="14" t="str">
        <f>"'2005年"&amp;$L$3&amp;"月'!k8"</f>
        <v>'2005年5月'!k8</v>
      </c>
      <c r="U4" s="14"/>
    </row>
    <row r="5" spans="1:21" ht="15" thickBot="1">
      <c r="A5" s="9" t="s">
        <v>11</v>
      </c>
      <c r="B5" s="10">
        <v>2</v>
      </c>
      <c r="C5" s="10">
        <v>5</v>
      </c>
      <c r="D5" s="11">
        <f>C5/B5/L3*10000</f>
        <v>5000</v>
      </c>
      <c r="E5" s="10" t="e">
        <f ca="1">INDIRECT(Q5)</f>
        <v>#REF!</v>
      </c>
      <c r="F5" s="10" t="e">
        <f ca="1">INDIRECT(R5)</f>
        <v>#REF!</v>
      </c>
      <c r="G5" s="11" t="e">
        <f>F5/E5/L3*10000</f>
        <v>#REF!</v>
      </c>
      <c r="H5" s="10" t="e">
        <f ca="1">INDIRECT(S5)</f>
        <v>#REF!</v>
      </c>
      <c r="I5" s="10" t="e">
        <f ca="1">INDIRECT(T5)</f>
        <v>#REF!</v>
      </c>
      <c r="J5" s="12" t="e">
        <f>I5/H5/L3*10000</f>
        <v>#REF!</v>
      </c>
      <c r="K5" s="15" t="e">
        <f>B5+E5+H5</f>
        <v>#REF!</v>
      </c>
      <c r="M5" s="14" t="str">
        <f>"'2005年"&amp;$L$3&amp;"月'!b28"</f>
        <v>'2005年5月'!b28</v>
      </c>
      <c r="N5" s="14" t="str">
        <f>"'2005年"&amp;$L$3&amp;"月'!f8"</f>
        <v>'2005年5月'!f8</v>
      </c>
      <c r="O5" s="14" t="str">
        <f>"'2005年"&amp;$L$3&amp;"月'!f9"</f>
        <v>'2005年5月'!f9</v>
      </c>
      <c r="P5" s="14" t="str">
        <f>"'2005年"&amp;$L$3&amp;"月'!f10"</f>
        <v>'2005年5月'!f10</v>
      </c>
      <c r="Q5" s="14" t="str">
        <f>"'2005年"&amp;$L$3&amp;"月'!b32"</f>
        <v>'2005年5月'!b32</v>
      </c>
      <c r="R5" s="14" t="str">
        <f>"'2005年"&amp;$L$3&amp;"月'!j9"</f>
        <v>'2005年5月'!j9</v>
      </c>
      <c r="S5" s="14" t="str">
        <f>"'2005年"&amp;$L$3&amp;"月'!b31"</f>
        <v>'2005年5月'!b31</v>
      </c>
      <c r="T5" s="14" t="str">
        <f>"'2005年"&amp;$L$3&amp;"月'!j8"</f>
        <v>'2005年5月'!j8</v>
      </c>
      <c r="U5" s="14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