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 activeTab="2"/>
  </bookViews>
  <sheets>
    <sheet name="利润表" sheetId="5" r:id="rId1"/>
    <sheet name="资产负债表" sheetId="7" r:id="rId2"/>
    <sheet name="利润表比率分析" sheetId="6" r:id="rId3"/>
  </sheets>
  <calcPr calcId="145621"/>
</workbook>
</file>

<file path=xl/calcChain.xml><?xml version="1.0" encoding="utf-8"?>
<calcChain xmlns="http://schemas.openxmlformats.org/spreadsheetml/2006/main">
  <c r="C17" i="6" l="1"/>
  <c r="E17" i="6" s="1"/>
  <c r="C16" i="6"/>
  <c r="E16" i="6" s="1"/>
  <c r="C15" i="6"/>
  <c r="E15" i="6" s="1"/>
  <c r="C14" i="6"/>
  <c r="E14" i="6" s="1"/>
  <c r="C10" i="6"/>
  <c r="E10" i="6" s="1"/>
  <c r="C9" i="6"/>
  <c r="E9" i="6" s="1"/>
  <c r="C8" i="6"/>
  <c r="E8" i="6" s="1"/>
  <c r="H35" i="7"/>
  <c r="G35" i="7"/>
  <c r="D26" i="7"/>
  <c r="D28" i="7" s="1"/>
  <c r="D32" i="7" s="1"/>
  <c r="C26" i="7"/>
  <c r="C28" i="7" s="1"/>
  <c r="C32" i="7" s="1"/>
  <c r="H24" i="7"/>
  <c r="G24" i="7"/>
  <c r="H18" i="7"/>
  <c r="H27" i="7" s="1"/>
  <c r="H40" i="7" s="1"/>
  <c r="G18" i="7"/>
  <c r="G27" i="7" s="1"/>
  <c r="G40" i="7" s="1"/>
  <c r="D18" i="7"/>
  <c r="D40" i="7" s="1"/>
  <c r="C18" i="7"/>
  <c r="C40" i="7" s="1"/>
  <c r="C7" i="6"/>
  <c r="E7" i="6" s="1"/>
  <c r="C6" i="6"/>
  <c r="E6" i="6" s="1"/>
  <c r="C5" i="6"/>
  <c r="E5" i="6"/>
  <c r="D12" i="5" l="1"/>
  <c r="D17" i="5"/>
  <c r="D7" i="5" l="1"/>
  <c r="D19" i="5" s="1"/>
  <c r="D21" i="5" s="1"/>
  <c r="D25" i="5" s="1"/>
  <c r="C7" i="5"/>
  <c r="C12" i="5" s="1"/>
  <c r="C17" i="5" s="1"/>
  <c r="C19" i="5" s="1"/>
  <c r="C21" i="5" s="1"/>
  <c r="C25" i="5" s="1"/>
  <c r="F25" i="5" s="1"/>
</calcChain>
</file>

<file path=xl/sharedStrings.xml><?xml version="1.0" encoding="utf-8"?>
<sst xmlns="http://schemas.openxmlformats.org/spreadsheetml/2006/main" count="132" uniqueCount="130">
  <si>
    <t>期末数</t>
    <phoneticPr fontId="2" type="noConversion"/>
  </si>
  <si>
    <t>年初数</t>
    <phoneticPr fontId="2" type="noConversion"/>
  </si>
  <si>
    <t>利润表</t>
    <phoneticPr fontId="2" type="noConversion"/>
  </si>
  <si>
    <t>编制单位：</t>
    <phoneticPr fontId="2" type="noConversion"/>
  </si>
  <si>
    <t>货币单位：元</t>
    <phoneticPr fontId="2" type="noConversion"/>
  </si>
  <si>
    <t>项目名称</t>
    <phoneticPr fontId="2" type="noConversion"/>
  </si>
  <si>
    <t>一、主营业务收入</t>
    <phoneticPr fontId="2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</si>
  <si>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主营业务成本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</si>
  <si>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主营业务税金及附加</t>
    </r>
    <phoneticPr fontId="2" type="noConversion"/>
  </si>
  <si>
    <t>二、主营业务利润（亏损以“－”号填列）</t>
    <phoneticPr fontId="2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</si>
  <si>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其他业务利润（亏损以“－”号填列）</t>
    </r>
    <phoneticPr fontId="2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</si>
  <si>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营业费用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</si>
  <si>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管理费用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</si>
  <si>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财务费用</t>
    </r>
    <phoneticPr fontId="2" type="noConversion"/>
  </si>
  <si>
    <t>三、营业利润</t>
    <phoneticPr fontId="2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</si>
  <si>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投资收益（亏损以“－”号填列）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</si>
  <si>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补贴收入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</si>
  <si>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营业外收入</t>
    </r>
    <phoneticPr fontId="2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</si>
  <si>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营业外支出</t>
    </r>
    <phoneticPr fontId="2" type="noConversion"/>
  </si>
  <si>
    <t>四、利润总额</t>
    <phoneticPr fontId="2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</si>
  <si>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所得税</t>
    </r>
    <phoneticPr fontId="2" type="noConversion"/>
  </si>
  <si>
    <t>五、净利润</t>
    <phoneticPr fontId="2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</si>
  <si>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年初未分配利润</t>
    </r>
    <phoneticPr fontId="2" type="noConversion"/>
  </si>
  <si>
    <t>六、可供分配的利润</t>
    <phoneticPr fontId="2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</si>
  <si>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提取法定公积</t>
    </r>
    <phoneticPr fontId="2" type="noConversion"/>
  </si>
  <si>
    <r>
      <t xml:space="preserve">             </t>
    </r>
    <r>
      <rPr>
        <sz val="9"/>
        <rFont val="宋体"/>
        <family val="3"/>
        <charset val="134"/>
      </rPr>
      <t>提取法定公益金</t>
    </r>
    <phoneticPr fontId="2" type="noConversion"/>
  </si>
  <si>
    <t>　　　分配普通股股利</t>
    <phoneticPr fontId="2" type="noConversion"/>
  </si>
  <si>
    <t>七、年末未分配利润</t>
    <phoneticPr fontId="2" type="noConversion"/>
  </si>
  <si>
    <t>公司名称</t>
    <phoneticPr fontId="10" type="noConversion"/>
  </si>
  <si>
    <t>华云信息有限公司</t>
    <phoneticPr fontId="10" type="noConversion"/>
  </si>
  <si>
    <t>单位：元</t>
    <phoneticPr fontId="10" type="noConversion"/>
  </si>
  <si>
    <t>一、盈利能力分析</t>
    <phoneticPr fontId="2" type="noConversion"/>
  </si>
  <si>
    <t>分析指标</t>
    <phoneticPr fontId="2" type="noConversion"/>
  </si>
  <si>
    <t>百分比</t>
    <phoneticPr fontId="2" type="noConversion"/>
  </si>
  <si>
    <t>参考值</t>
    <phoneticPr fontId="2" type="noConversion"/>
  </si>
  <si>
    <t>是否正常</t>
    <phoneticPr fontId="2" type="noConversion"/>
  </si>
  <si>
    <t>主营业务利润率</t>
    <phoneticPr fontId="2" type="noConversion"/>
  </si>
  <si>
    <t>主营业务成本利润率</t>
    <phoneticPr fontId="2" type="noConversion"/>
  </si>
  <si>
    <t>主营业务税金及附加利润率</t>
    <phoneticPr fontId="2" type="noConversion"/>
  </si>
  <si>
    <t>总资产报酬率</t>
    <phoneticPr fontId="2" type="noConversion"/>
  </si>
  <si>
    <t>净资产收益率</t>
    <phoneticPr fontId="2" type="noConversion"/>
  </si>
  <si>
    <t>资本收益率</t>
    <phoneticPr fontId="2" type="noConversion"/>
  </si>
  <si>
    <t>二、成本、费用消化能力分析</t>
    <phoneticPr fontId="2" type="noConversion"/>
  </si>
  <si>
    <t>指标</t>
    <phoneticPr fontId="2" type="noConversion"/>
  </si>
  <si>
    <t>百分比</t>
    <phoneticPr fontId="2" type="noConversion"/>
  </si>
  <si>
    <t>参考值</t>
    <phoneticPr fontId="2" type="noConversion"/>
  </si>
  <si>
    <t>是否正常</t>
    <phoneticPr fontId="2" type="noConversion"/>
  </si>
  <si>
    <t>主营业务成本率</t>
    <phoneticPr fontId="2" type="noConversion"/>
  </si>
  <si>
    <t>管理费用率</t>
    <phoneticPr fontId="2" type="noConversion"/>
  </si>
  <si>
    <t>财务费用率</t>
    <phoneticPr fontId="2" type="noConversion"/>
  </si>
  <si>
    <t>成本、费用利润率</t>
    <phoneticPr fontId="2" type="noConversion"/>
  </si>
  <si>
    <t>编制单位：</t>
    <phoneticPr fontId="2" type="noConversion"/>
  </si>
  <si>
    <t>货币单位</t>
    <phoneticPr fontId="2" type="noConversion"/>
  </si>
  <si>
    <t>：元</t>
    <phoneticPr fontId="2" type="noConversion"/>
  </si>
  <si>
    <t>资 产</t>
    <phoneticPr fontId="2" type="noConversion"/>
  </si>
  <si>
    <t>年初数</t>
    <phoneticPr fontId="2" type="noConversion"/>
  </si>
  <si>
    <t>期末数</t>
    <phoneticPr fontId="2" type="noConversion"/>
  </si>
  <si>
    <t>负债及所有者权益</t>
    <phoneticPr fontId="2" type="noConversion"/>
  </si>
  <si>
    <t>流动资产：</t>
    <phoneticPr fontId="2" type="noConversion"/>
  </si>
  <si>
    <t>流动负债：</t>
    <phoneticPr fontId="2" type="noConversion"/>
  </si>
  <si>
    <t>货币资金</t>
    <phoneticPr fontId="2" type="noConversion"/>
  </si>
  <si>
    <t>短期借款</t>
    <phoneticPr fontId="2" type="noConversion"/>
  </si>
  <si>
    <t>短期投资</t>
    <phoneticPr fontId="2" type="noConversion"/>
  </si>
  <si>
    <t>应付票据</t>
    <phoneticPr fontId="2" type="noConversion"/>
  </si>
  <si>
    <t>应收票据</t>
    <phoneticPr fontId="2" type="noConversion"/>
  </si>
  <si>
    <t>应付账款</t>
    <phoneticPr fontId="2" type="noConversion"/>
  </si>
  <si>
    <t>应收股利</t>
    <phoneticPr fontId="2" type="noConversion"/>
  </si>
  <si>
    <t>预收账款</t>
    <phoneticPr fontId="2" type="noConversion"/>
  </si>
  <si>
    <t>应收利息</t>
    <phoneticPr fontId="2" type="noConversion"/>
  </si>
  <si>
    <t>应付工资</t>
    <phoneticPr fontId="2" type="noConversion"/>
  </si>
  <si>
    <t>应收账款</t>
    <phoneticPr fontId="2" type="noConversion"/>
  </si>
  <si>
    <t>应付福利费</t>
    <phoneticPr fontId="2" type="noConversion"/>
  </si>
  <si>
    <t>其他应收款</t>
    <phoneticPr fontId="2" type="noConversion"/>
  </si>
  <si>
    <t>应付股利</t>
    <phoneticPr fontId="2" type="noConversion"/>
  </si>
  <si>
    <t>预付账款</t>
    <phoneticPr fontId="2" type="noConversion"/>
  </si>
  <si>
    <t>应交税金</t>
    <phoneticPr fontId="2" type="noConversion"/>
  </si>
  <si>
    <t>应收补贴款</t>
    <phoneticPr fontId="2" type="noConversion"/>
  </si>
  <si>
    <t>其他应交款</t>
    <phoneticPr fontId="2" type="noConversion"/>
  </si>
  <si>
    <t>存货</t>
    <phoneticPr fontId="2" type="noConversion"/>
  </si>
  <si>
    <t>其他应付款</t>
    <phoneticPr fontId="2" type="noConversion"/>
  </si>
  <si>
    <t>待摊费用</t>
    <phoneticPr fontId="2" type="noConversion"/>
  </si>
  <si>
    <t>预提费用</t>
    <phoneticPr fontId="2" type="noConversion"/>
  </si>
  <si>
    <t>一年内到期的长期债权</t>
    <phoneticPr fontId="2" type="noConversion"/>
  </si>
  <si>
    <t>一年内到期的长期负债</t>
    <phoneticPr fontId="2" type="noConversion"/>
  </si>
  <si>
    <t>其他流动资产</t>
    <phoneticPr fontId="2" type="noConversion"/>
  </si>
  <si>
    <t>其他流动负债</t>
    <phoneticPr fontId="2" type="noConversion"/>
  </si>
  <si>
    <t>流动资产合计</t>
    <phoneticPr fontId="2" type="noConversion"/>
  </si>
  <si>
    <t>流动负债合计：</t>
    <phoneticPr fontId="2" type="noConversion"/>
  </si>
  <si>
    <t>长期投资：</t>
    <phoneticPr fontId="2" type="noConversion"/>
  </si>
  <si>
    <t>长期负债：</t>
    <phoneticPr fontId="2" type="noConversion"/>
  </si>
  <si>
    <t>长期股权投资</t>
    <phoneticPr fontId="2" type="noConversion"/>
  </si>
  <si>
    <t>长期借款</t>
    <phoneticPr fontId="2" type="noConversion"/>
  </si>
  <si>
    <t>长期债权投资</t>
    <phoneticPr fontId="2" type="noConversion"/>
  </si>
  <si>
    <t>应付债券</t>
    <phoneticPr fontId="2" type="noConversion"/>
  </si>
  <si>
    <t>长期投资合计</t>
    <phoneticPr fontId="2" type="noConversion"/>
  </si>
  <si>
    <t>长期应付款</t>
    <phoneticPr fontId="2" type="noConversion"/>
  </si>
  <si>
    <t>固定资产:</t>
    <phoneticPr fontId="2" type="noConversion"/>
  </si>
  <si>
    <t>其他长期负债</t>
    <phoneticPr fontId="2" type="noConversion"/>
  </si>
  <si>
    <t>固定资产原值</t>
    <phoneticPr fontId="2" type="noConversion"/>
  </si>
  <si>
    <t>长期负债合计</t>
    <phoneticPr fontId="2" type="noConversion"/>
  </si>
  <si>
    <t>减：累计折旧</t>
    <phoneticPr fontId="2" type="noConversion"/>
  </si>
  <si>
    <t>递延税项：</t>
    <phoneticPr fontId="2" type="noConversion"/>
  </si>
  <si>
    <t>固定资产净值</t>
    <phoneticPr fontId="2" type="noConversion"/>
  </si>
  <si>
    <t>递延税项贷项</t>
    <phoneticPr fontId="2" type="noConversion"/>
  </si>
  <si>
    <t>减：固定资产减值准备</t>
    <phoneticPr fontId="2" type="noConversion"/>
  </si>
  <si>
    <t>负债合计：</t>
    <phoneticPr fontId="2" type="noConversion"/>
  </si>
  <si>
    <t>固定资产净额</t>
    <phoneticPr fontId="2" type="noConversion"/>
  </si>
  <si>
    <t>所有者权益：</t>
    <phoneticPr fontId="2" type="noConversion"/>
  </si>
  <si>
    <t>工程物资</t>
    <phoneticPr fontId="2" type="noConversion"/>
  </si>
  <si>
    <t>股本</t>
    <phoneticPr fontId="2" type="noConversion"/>
  </si>
  <si>
    <t>在建工程</t>
    <phoneticPr fontId="2" type="noConversion"/>
  </si>
  <si>
    <t>资本公积</t>
    <phoneticPr fontId="2" type="noConversion"/>
  </si>
  <si>
    <t>固定资产清理</t>
    <phoneticPr fontId="2" type="noConversion"/>
  </si>
  <si>
    <t>盈余公积</t>
    <phoneticPr fontId="2" type="noConversion"/>
  </si>
  <si>
    <t>固定资产合计</t>
    <phoneticPr fontId="2" type="noConversion"/>
  </si>
  <si>
    <t>其中：法定公益金</t>
    <phoneticPr fontId="2" type="noConversion"/>
  </si>
  <si>
    <t>无形资产及其他资产：</t>
    <phoneticPr fontId="2" type="noConversion"/>
  </si>
  <si>
    <t>拟分配现金股利</t>
    <phoneticPr fontId="2" type="noConversion"/>
  </si>
  <si>
    <t>无形资产</t>
    <phoneticPr fontId="2" type="noConversion"/>
  </si>
  <si>
    <t>未分配利润</t>
    <phoneticPr fontId="2" type="noConversion"/>
  </si>
  <si>
    <t>长期待摊费用</t>
    <phoneticPr fontId="2" type="noConversion"/>
  </si>
  <si>
    <t>股东权益合计</t>
    <phoneticPr fontId="2" type="noConversion"/>
  </si>
  <si>
    <t>其他长期资产</t>
    <phoneticPr fontId="2" type="noConversion"/>
  </si>
  <si>
    <t>无形资产及其他资产合计</t>
    <phoneticPr fontId="2" type="noConversion"/>
  </si>
  <si>
    <t>递延税项：</t>
    <phoneticPr fontId="2" type="noConversion"/>
  </si>
  <si>
    <t>递延税项借项</t>
    <phoneticPr fontId="2" type="noConversion"/>
  </si>
  <si>
    <t>资产总计</t>
    <phoneticPr fontId="2" type="noConversion"/>
  </si>
  <si>
    <t>负债和所有者权益总计</t>
    <phoneticPr fontId="2" type="noConversion"/>
  </si>
  <si>
    <t>利润表比率分析</t>
    <phoneticPr fontId="2" type="noConversion"/>
  </si>
  <si>
    <t>资产负债表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</si>
</sst>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"/>
    <numFmt numFmtId="177" formatCode="0.00_ "/>
    <numFmt numFmtId="178" formatCode="#,##0.00_ ;[Red]\-#,##0.00\ "/>
    <numFmt numFmtId="179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2"/>
      <color indexed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10"/>
      <name val="华文中宋"/>
      <family val="3"/>
      <charset val="134"/>
    </font>
    <font>
      <b/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0"/>
      <color theme="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i/>
      <sz val="10"/>
      <color indexed="9"/>
      <name val="宋体"/>
      <family val="3"/>
      <charset val="134"/>
    </font>
    <font>
      <sz val="10"/>
      <color indexed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 style="medium">
        <color indexed="10"/>
      </left>
      <right/>
      <top style="dashed">
        <color indexed="10"/>
      </top>
      <bottom style="dashed">
        <color indexed="10"/>
      </bottom>
      <diagonal/>
    </border>
    <border>
      <left style="medium">
        <color indexed="10"/>
      </left>
      <right/>
      <top style="dashed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 style="medium">
        <color indexed="10"/>
      </right>
      <top style="dashed">
        <color indexed="10"/>
      </top>
      <bottom style="dashed">
        <color indexed="10"/>
      </bottom>
      <diagonal/>
    </border>
    <border>
      <left/>
      <right style="medium">
        <color indexed="10"/>
      </right>
      <top style="dashed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/>
      <diagonal/>
    </border>
    <border>
      <left style="dashed">
        <color indexed="10"/>
      </left>
      <right style="dashed">
        <color indexed="10"/>
      </right>
      <top/>
      <bottom/>
      <diagonal/>
    </border>
    <border>
      <left style="dashed">
        <color indexed="10"/>
      </left>
      <right style="dashed">
        <color indexed="10"/>
      </right>
      <top/>
      <bottom style="dashed">
        <color indexed="10"/>
      </bottom>
      <diagonal/>
    </border>
  </borders>
  <cellStyleXfs count="3">
    <xf numFmtId="0" fontId="0" fillId="0" borderId="0">
      <alignment vertical="center"/>
    </xf>
    <xf numFmtId="0" fontId="1" fillId="2" borderId="1" applyProtection="0">
      <alignment horizontal="center" vertical="center"/>
    </xf>
    <xf numFmtId="9" fontId="8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7" fontId="0" fillId="0" borderId="0" xfId="0" applyNumberFormat="1" applyAlignment="1"/>
    <xf numFmtId="0" fontId="5" fillId="0" borderId="0" xfId="0" applyFont="1" applyFill="1" applyBorder="1" applyAlignment="1"/>
    <xf numFmtId="177" fontId="1" fillId="0" borderId="0" xfId="0" applyNumberFormat="1" applyFont="1" applyBorder="1" applyAlignment="1"/>
    <xf numFmtId="177" fontId="2" fillId="0" borderId="7" xfId="0" applyNumberFormat="1" applyFont="1" applyFill="1" applyBorder="1" applyAlignment="1">
      <alignment horizontal="left"/>
    </xf>
    <xf numFmtId="177" fontId="5" fillId="0" borderId="7" xfId="0" applyNumberFormat="1" applyFont="1" applyFill="1" applyBorder="1" applyAlignment="1">
      <alignment horizontal="left"/>
    </xf>
    <xf numFmtId="177" fontId="2" fillId="4" borderId="7" xfId="0" applyNumberFormat="1" applyFont="1" applyFill="1" applyBorder="1" applyAlignment="1">
      <alignment horizontal="left"/>
    </xf>
    <xf numFmtId="177" fontId="5" fillId="0" borderId="7" xfId="0" applyNumberFormat="1" applyFont="1" applyBorder="1" applyAlignment="1">
      <alignment horizontal="left"/>
    </xf>
    <xf numFmtId="177" fontId="2" fillId="0" borderId="7" xfId="0" applyNumberFormat="1" applyFont="1" applyBorder="1" applyAlignment="1">
      <alignment horizontal="left"/>
    </xf>
    <xf numFmtId="177" fontId="2" fillId="4" borderId="8" xfId="0" applyNumberFormat="1" applyFont="1" applyFill="1" applyBorder="1" applyAlignment="1">
      <alignment horizontal="left"/>
    </xf>
    <xf numFmtId="177" fontId="2" fillId="0" borderId="9" xfId="0" applyNumberFormat="1" applyFont="1" applyFill="1" applyBorder="1" applyAlignment="1">
      <alignment horizontal="center"/>
    </xf>
    <xf numFmtId="176" fontId="6" fillId="4" borderId="9" xfId="0" applyNumberFormat="1" applyFont="1" applyFill="1" applyBorder="1" applyAlignment="1">
      <alignment horizontal="center"/>
    </xf>
    <xf numFmtId="176" fontId="2" fillId="0" borderId="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176" fontId="6" fillId="4" borderId="6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6" fontId="6" fillId="4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176" fontId="6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10" fontId="13" fillId="5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" fillId="0" borderId="13" xfId="0" applyFont="1" applyBorder="1" applyAlignment="1"/>
    <xf numFmtId="10" fontId="15" fillId="6" borderId="13" xfId="0" applyNumberFormat="1" applyFont="1" applyFill="1" applyBorder="1" applyAlignment="1">
      <alignment horizontal="center"/>
    </xf>
    <xf numFmtId="9" fontId="15" fillId="0" borderId="13" xfId="2" applyFont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" fillId="0" borderId="13" xfId="0" applyFont="1" applyFill="1" applyBorder="1" applyAlignment="1"/>
    <xf numFmtId="178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6" fillId="3" borderId="2" xfId="0" applyFont="1" applyFill="1" applyBorder="1" applyAlignment="1">
      <alignment horizontal="center" vertical="center"/>
    </xf>
    <xf numFmtId="14" fontId="16" fillId="3" borderId="3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/>
    <xf numFmtId="179" fontId="1" fillId="4" borderId="15" xfId="0" applyNumberFormat="1" applyFont="1" applyFill="1" applyBorder="1" applyAlignment="1"/>
    <xf numFmtId="179" fontId="1" fillId="4" borderId="16" xfId="0" applyNumberFormat="1" applyFont="1" applyFill="1" applyBorder="1" applyAlignment="1"/>
    <xf numFmtId="0" fontId="1" fillId="0" borderId="14" xfId="0" applyFont="1" applyBorder="1" applyAlignment="1"/>
    <xf numFmtId="179" fontId="1" fillId="0" borderId="15" xfId="0" applyNumberFormat="1" applyFont="1" applyBorder="1" applyAlignment="1"/>
    <xf numFmtId="179" fontId="1" fillId="0" borderId="16" xfId="0" applyNumberFormat="1" applyFont="1" applyBorder="1" applyAlignment="1"/>
    <xf numFmtId="0" fontId="12" fillId="0" borderId="14" xfId="0" applyFont="1" applyBorder="1" applyAlignment="1"/>
    <xf numFmtId="179" fontId="12" fillId="0" borderId="15" xfId="0" applyNumberFormat="1" applyFont="1" applyBorder="1" applyAlignment="1"/>
    <xf numFmtId="179" fontId="12" fillId="0" borderId="16" xfId="0" applyNumberFormat="1" applyFont="1" applyBorder="1" applyAlignment="1"/>
    <xf numFmtId="179" fontId="0" fillId="0" borderId="5" xfId="0" applyNumberFormat="1" applyBorder="1" applyAlignment="1"/>
    <xf numFmtId="179" fontId="0" fillId="0" borderId="0" xfId="0" applyNumberFormat="1" applyBorder="1" applyAlignment="1"/>
    <xf numFmtId="179" fontId="0" fillId="0" borderId="15" xfId="0" applyNumberFormat="1" applyBorder="1" applyAlignment="1"/>
    <xf numFmtId="179" fontId="0" fillId="0" borderId="16" xfId="0" applyNumberFormat="1" applyBorder="1" applyAlignment="1"/>
    <xf numFmtId="0" fontId="17" fillId="3" borderId="17" xfId="0" applyFont="1" applyFill="1" applyBorder="1" applyAlignment="1">
      <alignment horizontal="center" vertical="center"/>
    </xf>
    <xf numFmtId="178" fontId="17" fillId="3" borderId="18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6" fontId="17" fillId="3" borderId="19" xfId="0" applyNumberFormat="1" applyFont="1" applyFill="1" applyBorder="1" applyAlignment="1">
      <alignment horizontal="center" vertical="center"/>
    </xf>
    <xf numFmtId="176" fontId="17" fillId="3" borderId="18" xfId="0" applyNumberFormat="1" applyFont="1" applyFill="1" applyBorder="1" applyAlignment="1">
      <alignment horizontal="center" vertical="center"/>
    </xf>
    <xf numFmtId="178" fontId="0" fillId="0" borderId="0" xfId="0" applyNumberFormat="1" applyAlignment="1"/>
    <xf numFmtId="176" fontId="0" fillId="0" borderId="0" xfId="0" applyNumberFormat="1" applyAlignment="1"/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79" fontId="1" fillId="0" borderId="24" xfId="0" applyNumberFormat="1" applyFont="1" applyBorder="1" applyAlignment="1">
      <alignment horizontal="center"/>
    </xf>
    <xf numFmtId="179" fontId="1" fillId="0" borderId="25" xfId="0" applyNumberFormat="1" applyFont="1" applyBorder="1" applyAlignment="1">
      <alignment horizontal="center"/>
    </xf>
    <xf numFmtId="179" fontId="1" fillId="0" borderId="26" xfId="0" applyNumberFormat="1" applyFont="1" applyBorder="1" applyAlignment="1">
      <alignment horizontal="center"/>
    </xf>
  </cellXfs>
  <cellStyles count="3">
    <cellStyle name="百分比" xfId="2" builtinId="5"/>
    <cellStyle name="常规" xfId="0" builtinId="0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C8" sqref="C8"/>
    </sheetView>
  </sheetViews>
  <sheetFormatPr defaultRowHeight="14.25" customHeight="1" x14ac:dyDescent="0.15"/>
  <cols>
    <col min="1" max="1" width="5" style="1" customWidth="1"/>
    <col min="2" max="2" width="32.125" style="1" bestFit="1" customWidth="1"/>
    <col min="3" max="3" width="19.625" style="1" customWidth="1"/>
    <col min="4" max="4" width="21.25" style="1" customWidth="1"/>
    <col min="5" max="5" width="4.5" style="1" customWidth="1"/>
    <col min="6" max="7" width="11.875" style="1" hidden="1" customWidth="1"/>
    <col min="8" max="257" width="9" style="1"/>
    <col min="258" max="258" width="32.125" style="1" bestFit="1" customWidth="1"/>
    <col min="259" max="259" width="19.625" style="1" customWidth="1"/>
    <col min="260" max="260" width="21.25" style="1" customWidth="1"/>
    <col min="261" max="261" width="4.5" style="1" customWidth="1"/>
    <col min="262" max="263" width="0" style="1" hidden="1" customWidth="1"/>
    <col min="264" max="513" width="9" style="1"/>
    <col min="514" max="514" width="32.125" style="1" bestFit="1" customWidth="1"/>
    <col min="515" max="515" width="19.625" style="1" customWidth="1"/>
    <col min="516" max="516" width="21.25" style="1" customWidth="1"/>
    <col min="517" max="517" width="4.5" style="1" customWidth="1"/>
    <col min="518" max="519" width="0" style="1" hidden="1" customWidth="1"/>
    <col min="520" max="769" width="9" style="1"/>
    <col min="770" max="770" width="32.125" style="1" bestFit="1" customWidth="1"/>
    <col min="771" max="771" width="19.625" style="1" customWidth="1"/>
    <col min="772" max="772" width="21.25" style="1" customWidth="1"/>
    <col min="773" max="773" width="4.5" style="1" customWidth="1"/>
    <col min="774" max="775" width="0" style="1" hidden="1" customWidth="1"/>
    <col min="776" max="1025" width="9" style="1"/>
    <col min="1026" max="1026" width="32.125" style="1" bestFit="1" customWidth="1"/>
    <col min="1027" max="1027" width="19.625" style="1" customWidth="1"/>
    <col min="1028" max="1028" width="21.25" style="1" customWidth="1"/>
    <col min="1029" max="1029" width="4.5" style="1" customWidth="1"/>
    <col min="1030" max="1031" width="0" style="1" hidden="1" customWidth="1"/>
    <col min="1032" max="1281" width="9" style="1"/>
    <col min="1282" max="1282" width="32.125" style="1" bestFit="1" customWidth="1"/>
    <col min="1283" max="1283" width="19.625" style="1" customWidth="1"/>
    <col min="1284" max="1284" width="21.25" style="1" customWidth="1"/>
    <col min="1285" max="1285" width="4.5" style="1" customWidth="1"/>
    <col min="1286" max="1287" width="0" style="1" hidden="1" customWidth="1"/>
    <col min="1288" max="1537" width="9" style="1"/>
    <col min="1538" max="1538" width="32.125" style="1" bestFit="1" customWidth="1"/>
    <col min="1539" max="1539" width="19.625" style="1" customWidth="1"/>
    <col min="1540" max="1540" width="21.25" style="1" customWidth="1"/>
    <col min="1541" max="1541" width="4.5" style="1" customWidth="1"/>
    <col min="1542" max="1543" width="0" style="1" hidden="1" customWidth="1"/>
    <col min="1544" max="1793" width="9" style="1"/>
    <col min="1794" max="1794" width="32.125" style="1" bestFit="1" customWidth="1"/>
    <col min="1795" max="1795" width="19.625" style="1" customWidth="1"/>
    <col min="1796" max="1796" width="21.25" style="1" customWidth="1"/>
    <col min="1797" max="1797" width="4.5" style="1" customWidth="1"/>
    <col min="1798" max="1799" width="0" style="1" hidden="1" customWidth="1"/>
    <col min="1800" max="2049" width="9" style="1"/>
    <col min="2050" max="2050" width="32.125" style="1" bestFit="1" customWidth="1"/>
    <col min="2051" max="2051" width="19.625" style="1" customWidth="1"/>
    <col min="2052" max="2052" width="21.25" style="1" customWidth="1"/>
    <col min="2053" max="2053" width="4.5" style="1" customWidth="1"/>
    <col min="2054" max="2055" width="0" style="1" hidden="1" customWidth="1"/>
    <col min="2056" max="2305" width="9" style="1"/>
    <col min="2306" max="2306" width="32.125" style="1" bestFit="1" customWidth="1"/>
    <col min="2307" max="2307" width="19.625" style="1" customWidth="1"/>
    <col min="2308" max="2308" width="21.25" style="1" customWidth="1"/>
    <col min="2309" max="2309" width="4.5" style="1" customWidth="1"/>
    <col min="2310" max="2311" width="0" style="1" hidden="1" customWidth="1"/>
    <col min="2312" max="2561" width="9" style="1"/>
    <col min="2562" max="2562" width="32.125" style="1" bestFit="1" customWidth="1"/>
    <col min="2563" max="2563" width="19.625" style="1" customWidth="1"/>
    <col min="2564" max="2564" width="21.25" style="1" customWidth="1"/>
    <col min="2565" max="2565" width="4.5" style="1" customWidth="1"/>
    <col min="2566" max="2567" width="0" style="1" hidden="1" customWidth="1"/>
    <col min="2568" max="2817" width="9" style="1"/>
    <col min="2818" max="2818" width="32.125" style="1" bestFit="1" customWidth="1"/>
    <col min="2819" max="2819" width="19.625" style="1" customWidth="1"/>
    <col min="2820" max="2820" width="21.25" style="1" customWidth="1"/>
    <col min="2821" max="2821" width="4.5" style="1" customWidth="1"/>
    <col min="2822" max="2823" width="0" style="1" hidden="1" customWidth="1"/>
    <col min="2824" max="3073" width="9" style="1"/>
    <col min="3074" max="3074" width="32.125" style="1" bestFit="1" customWidth="1"/>
    <col min="3075" max="3075" width="19.625" style="1" customWidth="1"/>
    <col min="3076" max="3076" width="21.25" style="1" customWidth="1"/>
    <col min="3077" max="3077" width="4.5" style="1" customWidth="1"/>
    <col min="3078" max="3079" width="0" style="1" hidden="1" customWidth="1"/>
    <col min="3080" max="3329" width="9" style="1"/>
    <col min="3330" max="3330" width="32.125" style="1" bestFit="1" customWidth="1"/>
    <col min="3331" max="3331" width="19.625" style="1" customWidth="1"/>
    <col min="3332" max="3332" width="21.25" style="1" customWidth="1"/>
    <col min="3333" max="3333" width="4.5" style="1" customWidth="1"/>
    <col min="3334" max="3335" width="0" style="1" hidden="1" customWidth="1"/>
    <col min="3336" max="3585" width="9" style="1"/>
    <col min="3586" max="3586" width="32.125" style="1" bestFit="1" customWidth="1"/>
    <col min="3587" max="3587" width="19.625" style="1" customWidth="1"/>
    <col min="3588" max="3588" width="21.25" style="1" customWidth="1"/>
    <col min="3589" max="3589" width="4.5" style="1" customWidth="1"/>
    <col min="3590" max="3591" width="0" style="1" hidden="1" customWidth="1"/>
    <col min="3592" max="3841" width="9" style="1"/>
    <col min="3842" max="3842" width="32.125" style="1" bestFit="1" customWidth="1"/>
    <col min="3843" max="3843" width="19.625" style="1" customWidth="1"/>
    <col min="3844" max="3844" width="21.25" style="1" customWidth="1"/>
    <col min="3845" max="3845" width="4.5" style="1" customWidth="1"/>
    <col min="3846" max="3847" width="0" style="1" hidden="1" customWidth="1"/>
    <col min="3848" max="4097" width="9" style="1"/>
    <col min="4098" max="4098" width="32.125" style="1" bestFit="1" customWidth="1"/>
    <col min="4099" max="4099" width="19.625" style="1" customWidth="1"/>
    <col min="4100" max="4100" width="21.25" style="1" customWidth="1"/>
    <col min="4101" max="4101" width="4.5" style="1" customWidth="1"/>
    <col min="4102" max="4103" width="0" style="1" hidden="1" customWidth="1"/>
    <col min="4104" max="4353" width="9" style="1"/>
    <col min="4354" max="4354" width="32.125" style="1" bestFit="1" customWidth="1"/>
    <col min="4355" max="4355" width="19.625" style="1" customWidth="1"/>
    <col min="4356" max="4356" width="21.25" style="1" customWidth="1"/>
    <col min="4357" max="4357" width="4.5" style="1" customWidth="1"/>
    <col min="4358" max="4359" width="0" style="1" hidden="1" customWidth="1"/>
    <col min="4360" max="4609" width="9" style="1"/>
    <col min="4610" max="4610" width="32.125" style="1" bestFit="1" customWidth="1"/>
    <col min="4611" max="4611" width="19.625" style="1" customWidth="1"/>
    <col min="4612" max="4612" width="21.25" style="1" customWidth="1"/>
    <col min="4613" max="4613" width="4.5" style="1" customWidth="1"/>
    <col min="4614" max="4615" width="0" style="1" hidden="1" customWidth="1"/>
    <col min="4616" max="4865" width="9" style="1"/>
    <col min="4866" max="4866" width="32.125" style="1" bestFit="1" customWidth="1"/>
    <col min="4867" max="4867" width="19.625" style="1" customWidth="1"/>
    <col min="4868" max="4868" width="21.25" style="1" customWidth="1"/>
    <col min="4869" max="4869" width="4.5" style="1" customWidth="1"/>
    <col min="4870" max="4871" width="0" style="1" hidden="1" customWidth="1"/>
    <col min="4872" max="5121" width="9" style="1"/>
    <col min="5122" max="5122" width="32.125" style="1" bestFit="1" customWidth="1"/>
    <col min="5123" max="5123" width="19.625" style="1" customWidth="1"/>
    <col min="5124" max="5124" width="21.25" style="1" customWidth="1"/>
    <col min="5125" max="5125" width="4.5" style="1" customWidth="1"/>
    <col min="5126" max="5127" width="0" style="1" hidden="1" customWidth="1"/>
    <col min="5128" max="5377" width="9" style="1"/>
    <col min="5378" max="5378" width="32.125" style="1" bestFit="1" customWidth="1"/>
    <col min="5379" max="5379" width="19.625" style="1" customWidth="1"/>
    <col min="5380" max="5380" width="21.25" style="1" customWidth="1"/>
    <col min="5381" max="5381" width="4.5" style="1" customWidth="1"/>
    <col min="5382" max="5383" width="0" style="1" hidden="1" customWidth="1"/>
    <col min="5384" max="5633" width="9" style="1"/>
    <col min="5634" max="5634" width="32.125" style="1" bestFit="1" customWidth="1"/>
    <col min="5635" max="5635" width="19.625" style="1" customWidth="1"/>
    <col min="5636" max="5636" width="21.25" style="1" customWidth="1"/>
    <col min="5637" max="5637" width="4.5" style="1" customWidth="1"/>
    <col min="5638" max="5639" width="0" style="1" hidden="1" customWidth="1"/>
    <col min="5640" max="5889" width="9" style="1"/>
    <col min="5890" max="5890" width="32.125" style="1" bestFit="1" customWidth="1"/>
    <col min="5891" max="5891" width="19.625" style="1" customWidth="1"/>
    <col min="5892" max="5892" width="21.25" style="1" customWidth="1"/>
    <col min="5893" max="5893" width="4.5" style="1" customWidth="1"/>
    <col min="5894" max="5895" width="0" style="1" hidden="1" customWidth="1"/>
    <col min="5896" max="6145" width="9" style="1"/>
    <col min="6146" max="6146" width="32.125" style="1" bestFit="1" customWidth="1"/>
    <col min="6147" max="6147" width="19.625" style="1" customWidth="1"/>
    <col min="6148" max="6148" width="21.25" style="1" customWidth="1"/>
    <col min="6149" max="6149" width="4.5" style="1" customWidth="1"/>
    <col min="6150" max="6151" width="0" style="1" hidden="1" customWidth="1"/>
    <col min="6152" max="6401" width="9" style="1"/>
    <col min="6402" max="6402" width="32.125" style="1" bestFit="1" customWidth="1"/>
    <col min="6403" max="6403" width="19.625" style="1" customWidth="1"/>
    <col min="6404" max="6404" width="21.25" style="1" customWidth="1"/>
    <col min="6405" max="6405" width="4.5" style="1" customWidth="1"/>
    <col min="6406" max="6407" width="0" style="1" hidden="1" customWidth="1"/>
    <col min="6408" max="6657" width="9" style="1"/>
    <col min="6658" max="6658" width="32.125" style="1" bestFit="1" customWidth="1"/>
    <col min="6659" max="6659" width="19.625" style="1" customWidth="1"/>
    <col min="6660" max="6660" width="21.25" style="1" customWidth="1"/>
    <col min="6661" max="6661" width="4.5" style="1" customWidth="1"/>
    <col min="6662" max="6663" width="0" style="1" hidden="1" customWidth="1"/>
    <col min="6664" max="6913" width="9" style="1"/>
    <col min="6914" max="6914" width="32.125" style="1" bestFit="1" customWidth="1"/>
    <col min="6915" max="6915" width="19.625" style="1" customWidth="1"/>
    <col min="6916" max="6916" width="21.25" style="1" customWidth="1"/>
    <col min="6917" max="6917" width="4.5" style="1" customWidth="1"/>
    <col min="6918" max="6919" width="0" style="1" hidden="1" customWidth="1"/>
    <col min="6920" max="7169" width="9" style="1"/>
    <col min="7170" max="7170" width="32.125" style="1" bestFit="1" customWidth="1"/>
    <col min="7171" max="7171" width="19.625" style="1" customWidth="1"/>
    <col min="7172" max="7172" width="21.25" style="1" customWidth="1"/>
    <col min="7173" max="7173" width="4.5" style="1" customWidth="1"/>
    <col min="7174" max="7175" width="0" style="1" hidden="1" customWidth="1"/>
    <col min="7176" max="7425" width="9" style="1"/>
    <col min="7426" max="7426" width="32.125" style="1" bestFit="1" customWidth="1"/>
    <col min="7427" max="7427" width="19.625" style="1" customWidth="1"/>
    <col min="7428" max="7428" width="21.25" style="1" customWidth="1"/>
    <col min="7429" max="7429" width="4.5" style="1" customWidth="1"/>
    <col min="7430" max="7431" width="0" style="1" hidden="1" customWidth="1"/>
    <col min="7432" max="7681" width="9" style="1"/>
    <col min="7682" max="7682" width="32.125" style="1" bestFit="1" customWidth="1"/>
    <col min="7683" max="7683" width="19.625" style="1" customWidth="1"/>
    <col min="7684" max="7684" width="21.25" style="1" customWidth="1"/>
    <col min="7685" max="7685" width="4.5" style="1" customWidth="1"/>
    <col min="7686" max="7687" width="0" style="1" hidden="1" customWidth="1"/>
    <col min="7688" max="7937" width="9" style="1"/>
    <col min="7938" max="7938" width="32.125" style="1" bestFit="1" customWidth="1"/>
    <col min="7939" max="7939" width="19.625" style="1" customWidth="1"/>
    <col min="7940" max="7940" width="21.25" style="1" customWidth="1"/>
    <col min="7941" max="7941" width="4.5" style="1" customWidth="1"/>
    <col min="7942" max="7943" width="0" style="1" hidden="1" customWidth="1"/>
    <col min="7944" max="8193" width="9" style="1"/>
    <col min="8194" max="8194" width="32.125" style="1" bestFit="1" customWidth="1"/>
    <col min="8195" max="8195" width="19.625" style="1" customWidth="1"/>
    <col min="8196" max="8196" width="21.25" style="1" customWidth="1"/>
    <col min="8197" max="8197" width="4.5" style="1" customWidth="1"/>
    <col min="8198" max="8199" width="0" style="1" hidden="1" customWidth="1"/>
    <col min="8200" max="8449" width="9" style="1"/>
    <col min="8450" max="8450" width="32.125" style="1" bestFit="1" customWidth="1"/>
    <col min="8451" max="8451" width="19.625" style="1" customWidth="1"/>
    <col min="8452" max="8452" width="21.25" style="1" customWidth="1"/>
    <col min="8453" max="8453" width="4.5" style="1" customWidth="1"/>
    <col min="8454" max="8455" width="0" style="1" hidden="1" customWidth="1"/>
    <col min="8456" max="8705" width="9" style="1"/>
    <col min="8706" max="8706" width="32.125" style="1" bestFit="1" customWidth="1"/>
    <col min="8707" max="8707" width="19.625" style="1" customWidth="1"/>
    <col min="8708" max="8708" width="21.25" style="1" customWidth="1"/>
    <col min="8709" max="8709" width="4.5" style="1" customWidth="1"/>
    <col min="8710" max="8711" width="0" style="1" hidden="1" customWidth="1"/>
    <col min="8712" max="8961" width="9" style="1"/>
    <col min="8962" max="8962" width="32.125" style="1" bestFit="1" customWidth="1"/>
    <col min="8963" max="8963" width="19.625" style="1" customWidth="1"/>
    <col min="8964" max="8964" width="21.25" style="1" customWidth="1"/>
    <col min="8965" max="8965" width="4.5" style="1" customWidth="1"/>
    <col min="8966" max="8967" width="0" style="1" hidden="1" customWidth="1"/>
    <col min="8968" max="9217" width="9" style="1"/>
    <col min="9218" max="9218" width="32.125" style="1" bestFit="1" customWidth="1"/>
    <col min="9219" max="9219" width="19.625" style="1" customWidth="1"/>
    <col min="9220" max="9220" width="21.25" style="1" customWidth="1"/>
    <col min="9221" max="9221" width="4.5" style="1" customWidth="1"/>
    <col min="9222" max="9223" width="0" style="1" hidden="1" customWidth="1"/>
    <col min="9224" max="9473" width="9" style="1"/>
    <col min="9474" max="9474" width="32.125" style="1" bestFit="1" customWidth="1"/>
    <col min="9475" max="9475" width="19.625" style="1" customWidth="1"/>
    <col min="9476" max="9476" width="21.25" style="1" customWidth="1"/>
    <col min="9477" max="9477" width="4.5" style="1" customWidth="1"/>
    <col min="9478" max="9479" width="0" style="1" hidden="1" customWidth="1"/>
    <col min="9480" max="9729" width="9" style="1"/>
    <col min="9730" max="9730" width="32.125" style="1" bestFit="1" customWidth="1"/>
    <col min="9731" max="9731" width="19.625" style="1" customWidth="1"/>
    <col min="9732" max="9732" width="21.25" style="1" customWidth="1"/>
    <col min="9733" max="9733" width="4.5" style="1" customWidth="1"/>
    <col min="9734" max="9735" width="0" style="1" hidden="1" customWidth="1"/>
    <col min="9736" max="9985" width="9" style="1"/>
    <col min="9986" max="9986" width="32.125" style="1" bestFit="1" customWidth="1"/>
    <col min="9987" max="9987" width="19.625" style="1" customWidth="1"/>
    <col min="9988" max="9988" width="21.25" style="1" customWidth="1"/>
    <col min="9989" max="9989" width="4.5" style="1" customWidth="1"/>
    <col min="9990" max="9991" width="0" style="1" hidden="1" customWidth="1"/>
    <col min="9992" max="10241" width="9" style="1"/>
    <col min="10242" max="10242" width="32.125" style="1" bestFit="1" customWidth="1"/>
    <col min="10243" max="10243" width="19.625" style="1" customWidth="1"/>
    <col min="10244" max="10244" width="21.25" style="1" customWidth="1"/>
    <col min="10245" max="10245" width="4.5" style="1" customWidth="1"/>
    <col min="10246" max="10247" width="0" style="1" hidden="1" customWidth="1"/>
    <col min="10248" max="10497" width="9" style="1"/>
    <col min="10498" max="10498" width="32.125" style="1" bestFit="1" customWidth="1"/>
    <col min="10499" max="10499" width="19.625" style="1" customWidth="1"/>
    <col min="10500" max="10500" width="21.25" style="1" customWidth="1"/>
    <col min="10501" max="10501" width="4.5" style="1" customWidth="1"/>
    <col min="10502" max="10503" width="0" style="1" hidden="1" customWidth="1"/>
    <col min="10504" max="10753" width="9" style="1"/>
    <col min="10754" max="10754" width="32.125" style="1" bestFit="1" customWidth="1"/>
    <col min="10755" max="10755" width="19.625" style="1" customWidth="1"/>
    <col min="10756" max="10756" width="21.25" style="1" customWidth="1"/>
    <col min="10757" max="10757" width="4.5" style="1" customWidth="1"/>
    <col min="10758" max="10759" width="0" style="1" hidden="1" customWidth="1"/>
    <col min="10760" max="11009" width="9" style="1"/>
    <col min="11010" max="11010" width="32.125" style="1" bestFit="1" customWidth="1"/>
    <col min="11011" max="11011" width="19.625" style="1" customWidth="1"/>
    <col min="11012" max="11012" width="21.25" style="1" customWidth="1"/>
    <col min="11013" max="11013" width="4.5" style="1" customWidth="1"/>
    <col min="11014" max="11015" width="0" style="1" hidden="1" customWidth="1"/>
    <col min="11016" max="11265" width="9" style="1"/>
    <col min="11266" max="11266" width="32.125" style="1" bestFit="1" customWidth="1"/>
    <col min="11267" max="11267" width="19.625" style="1" customWidth="1"/>
    <col min="11268" max="11268" width="21.25" style="1" customWidth="1"/>
    <col min="11269" max="11269" width="4.5" style="1" customWidth="1"/>
    <col min="11270" max="11271" width="0" style="1" hidden="1" customWidth="1"/>
    <col min="11272" max="11521" width="9" style="1"/>
    <col min="11522" max="11522" width="32.125" style="1" bestFit="1" customWidth="1"/>
    <col min="11523" max="11523" width="19.625" style="1" customWidth="1"/>
    <col min="11524" max="11524" width="21.25" style="1" customWidth="1"/>
    <col min="11525" max="11525" width="4.5" style="1" customWidth="1"/>
    <col min="11526" max="11527" width="0" style="1" hidden="1" customWidth="1"/>
    <col min="11528" max="11777" width="9" style="1"/>
    <col min="11778" max="11778" width="32.125" style="1" bestFit="1" customWidth="1"/>
    <col min="11779" max="11779" width="19.625" style="1" customWidth="1"/>
    <col min="11780" max="11780" width="21.25" style="1" customWidth="1"/>
    <col min="11781" max="11781" width="4.5" style="1" customWidth="1"/>
    <col min="11782" max="11783" width="0" style="1" hidden="1" customWidth="1"/>
    <col min="11784" max="12033" width="9" style="1"/>
    <col min="12034" max="12034" width="32.125" style="1" bestFit="1" customWidth="1"/>
    <col min="12035" max="12035" width="19.625" style="1" customWidth="1"/>
    <col min="12036" max="12036" width="21.25" style="1" customWidth="1"/>
    <col min="12037" max="12037" width="4.5" style="1" customWidth="1"/>
    <col min="12038" max="12039" width="0" style="1" hidden="1" customWidth="1"/>
    <col min="12040" max="12289" width="9" style="1"/>
    <col min="12290" max="12290" width="32.125" style="1" bestFit="1" customWidth="1"/>
    <col min="12291" max="12291" width="19.625" style="1" customWidth="1"/>
    <col min="12292" max="12292" width="21.25" style="1" customWidth="1"/>
    <col min="12293" max="12293" width="4.5" style="1" customWidth="1"/>
    <col min="12294" max="12295" width="0" style="1" hidden="1" customWidth="1"/>
    <col min="12296" max="12545" width="9" style="1"/>
    <col min="12546" max="12546" width="32.125" style="1" bestFit="1" customWidth="1"/>
    <col min="12547" max="12547" width="19.625" style="1" customWidth="1"/>
    <col min="12548" max="12548" width="21.25" style="1" customWidth="1"/>
    <col min="12549" max="12549" width="4.5" style="1" customWidth="1"/>
    <col min="12550" max="12551" width="0" style="1" hidden="1" customWidth="1"/>
    <col min="12552" max="12801" width="9" style="1"/>
    <col min="12802" max="12802" width="32.125" style="1" bestFit="1" customWidth="1"/>
    <col min="12803" max="12803" width="19.625" style="1" customWidth="1"/>
    <col min="12804" max="12804" width="21.25" style="1" customWidth="1"/>
    <col min="12805" max="12805" width="4.5" style="1" customWidth="1"/>
    <col min="12806" max="12807" width="0" style="1" hidden="1" customWidth="1"/>
    <col min="12808" max="13057" width="9" style="1"/>
    <col min="13058" max="13058" width="32.125" style="1" bestFit="1" customWidth="1"/>
    <col min="13059" max="13059" width="19.625" style="1" customWidth="1"/>
    <col min="13060" max="13060" width="21.25" style="1" customWidth="1"/>
    <col min="13061" max="13061" width="4.5" style="1" customWidth="1"/>
    <col min="13062" max="13063" width="0" style="1" hidden="1" customWidth="1"/>
    <col min="13064" max="13313" width="9" style="1"/>
    <col min="13314" max="13314" width="32.125" style="1" bestFit="1" customWidth="1"/>
    <col min="13315" max="13315" width="19.625" style="1" customWidth="1"/>
    <col min="13316" max="13316" width="21.25" style="1" customWidth="1"/>
    <col min="13317" max="13317" width="4.5" style="1" customWidth="1"/>
    <col min="13318" max="13319" width="0" style="1" hidden="1" customWidth="1"/>
    <col min="13320" max="13569" width="9" style="1"/>
    <col min="13570" max="13570" width="32.125" style="1" bestFit="1" customWidth="1"/>
    <col min="13571" max="13571" width="19.625" style="1" customWidth="1"/>
    <col min="13572" max="13572" width="21.25" style="1" customWidth="1"/>
    <col min="13573" max="13573" width="4.5" style="1" customWidth="1"/>
    <col min="13574" max="13575" width="0" style="1" hidden="1" customWidth="1"/>
    <col min="13576" max="13825" width="9" style="1"/>
    <col min="13826" max="13826" width="32.125" style="1" bestFit="1" customWidth="1"/>
    <col min="13827" max="13827" width="19.625" style="1" customWidth="1"/>
    <col min="13828" max="13828" width="21.25" style="1" customWidth="1"/>
    <col min="13829" max="13829" width="4.5" style="1" customWidth="1"/>
    <col min="13830" max="13831" width="0" style="1" hidden="1" customWidth="1"/>
    <col min="13832" max="14081" width="9" style="1"/>
    <col min="14082" max="14082" width="32.125" style="1" bestFit="1" customWidth="1"/>
    <col min="14083" max="14083" width="19.625" style="1" customWidth="1"/>
    <col min="14084" max="14084" width="21.25" style="1" customWidth="1"/>
    <col min="14085" max="14085" width="4.5" style="1" customWidth="1"/>
    <col min="14086" max="14087" width="0" style="1" hidden="1" customWidth="1"/>
    <col min="14088" max="14337" width="9" style="1"/>
    <col min="14338" max="14338" width="32.125" style="1" bestFit="1" customWidth="1"/>
    <col min="14339" max="14339" width="19.625" style="1" customWidth="1"/>
    <col min="14340" max="14340" width="21.25" style="1" customWidth="1"/>
    <col min="14341" max="14341" width="4.5" style="1" customWidth="1"/>
    <col min="14342" max="14343" width="0" style="1" hidden="1" customWidth="1"/>
    <col min="14344" max="14593" width="9" style="1"/>
    <col min="14594" max="14594" width="32.125" style="1" bestFit="1" customWidth="1"/>
    <col min="14595" max="14595" width="19.625" style="1" customWidth="1"/>
    <col min="14596" max="14596" width="21.25" style="1" customWidth="1"/>
    <col min="14597" max="14597" width="4.5" style="1" customWidth="1"/>
    <col min="14598" max="14599" width="0" style="1" hidden="1" customWidth="1"/>
    <col min="14600" max="14849" width="9" style="1"/>
    <col min="14850" max="14850" width="32.125" style="1" bestFit="1" customWidth="1"/>
    <col min="14851" max="14851" width="19.625" style="1" customWidth="1"/>
    <col min="14852" max="14852" width="21.25" style="1" customWidth="1"/>
    <col min="14853" max="14853" width="4.5" style="1" customWidth="1"/>
    <col min="14854" max="14855" width="0" style="1" hidden="1" customWidth="1"/>
    <col min="14856" max="15105" width="9" style="1"/>
    <col min="15106" max="15106" width="32.125" style="1" bestFit="1" customWidth="1"/>
    <col min="15107" max="15107" width="19.625" style="1" customWidth="1"/>
    <col min="15108" max="15108" width="21.25" style="1" customWidth="1"/>
    <col min="15109" max="15109" width="4.5" style="1" customWidth="1"/>
    <col min="15110" max="15111" width="0" style="1" hidden="1" customWidth="1"/>
    <col min="15112" max="15361" width="9" style="1"/>
    <col min="15362" max="15362" width="32.125" style="1" bestFit="1" customWidth="1"/>
    <col min="15363" max="15363" width="19.625" style="1" customWidth="1"/>
    <col min="15364" max="15364" width="21.25" style="1" customWidth="1"/>
    <col min="15365" max="15365" width="4.5" style="1" customWidth="1"/>
    <col min="15366" max="15367" width="0" style="1" hidden="1" customWidth="1"/>
    <col min="15368" max="15617" width="9" style="1"/>
    <col min="15618" max="15618" width="32.125" style="1" bestFit="1" customWidth="1"/>
    <col min="15619" max="15619" width="19.625" style="1" customWidth="1"/>
    <col min="15620" max="15620" width="21.25" style="1" customWidth="1"/>
    <col min="15621" max="15621" width="4.5" style="1" customWidth="1"/>
    <col min="15622" max="15623" width="0" style="1" hidden="1" customWidth="1"/>
    <col min="15624" max="15873" width="9" style="1"/>
    <col min="15874" max="15874" width="32.125" style="1" bestFit="1" customWidth="1"/>
    <col min="15875" max="15875" width="19.625" style="1" customWidth="1"/>
    <col min="15876" max="15876" width="21.25" style="1" customWidth="1"/>
    <col min="15877" max="15877" width="4.5" style="1" customWidth="1"/>
    <col min="15878" max="15879" width="0" style="1" hidden="1" customWidth="1"/>
    <col min="15880" max="16129" width="9" style="1"/>
    <col min="16130" max="16130" width="32.125" style="1" bestFit="1" customWidth="1"/>
    <col min="16131" max="16131" width="19.625" style="1" customWidth="1"/>
    <col min="16132" max="16132" width="21.25" style="1" customWidth="1"/>
    <col min="16133" max="16133" width="4.5" style="1" customWidth="1"/>
    <col min="16134" max="16135" width="0" style="1" hidden="1" customWidth="1"/>
    <col min="16136" max="16384" width="9" style="1"/>
  </cols>
  <sheetData>
    <row r="1" spans="2:4" ht="21.75" x14ac:dyDescent="0.35">
      <c r="B1" s="27" t="s">
        <v>2</v>
      </c>
      <c r="C1" s="27"/>
      <c r="D1" s="27"/>
    </row>
    <row r="2" spans="2:4" thickBot="1" x14ac:dyDescent="0.2">
      <c r="B2" s="2" t="s">
        <v>3</v>
      </c>
      <c r="C2" s="2"/>
      <c r="D2" s="2" t="s">
        <v>4</v>
      </c>
    </row>
    <row r="3" spans="2:4" x14ac:dyDescent="0.15">
      <c r="B3" s="4" t="s">
        <v>5</v>
      </c>
      <c r="C3" s="5" t="s">
        <v>1</v>
      </c>
      <c r="D3" s="6" t="s">
        <v>0</v>
      </c>
    </row>
    <row r="4" spans="2:4" ht="14.25" customHeight="1" x14ac:dyDescent="0.15">
      <c r="B4" s="10" t="s">
        <v>6</v>
      </c>
      <c r="C4" s="16">
        <v>4430831908.5299997</v>
      </c>
      <c r="D4" s="21">
        <v>7160863163.5299997</v>
      </c>
    </row>
    <row r="5" spans="2:4" ht="14.25" customHeight="1" x14ac:dyDescent="0.2">
      <c r="B5" s="11" t="s">
        <v>7</v>
      </c>
      <c r="C5" s="16">
        <v>3740862175.4099998</v>
      </c>
      <c r="D5" s="21">
        <v>5596197302</v>
      </c>
    </row>
    <row r="6" spans="2:4" ht="14.25" customHeight="1" x14ac:dyDescent="0.2">
      <c r="B6" s="11" t="s">
        <v>8</v>
      </c>
      <c r="C6" s="16">
        <v>25903095.789999999</v>
      </c>
      <c r="D6" s="21">
        <v>39678299.700000003</v>
      </c>
    </row>
    <row r="7" spans="2:4" ht="14.25" customHeight="1" x14ac:dyDescent="0.15">
      <c r="B7" s="12" t="s">
        <v>9</v>
      </c>
      <c r="C7" s="17">
        <f>C4-C5-C6</f>
        <v>664066637.32999992</v>
      </c>
      <c r="D7" s="22">
        <f>D4-D5-D6</f>
        <v>1524987561.8299997</v>
      </c>
    </row>
    <row r="8" spans="2:4" ht="14.25" customHeight="1" x14ac:dyDescent="0.2">
      <c r="B8" s="11" t="s">
        <v>10</v>
      </c>
      <c r="C8" s="16">
        <v>7375703.4000000004</v>
      </c>
      <c r="D8" s="21">
        <v>17476927.66</v>
      </c>
    </row>
    <row r="9" spans="2:4" ht="14.25" customHeight="1" x14ac:dyDescent="0.2">
      <c r="B9" s="11" t="s">
        <v>11</v>
      </c>
      <c r="C9" s="16">
        <v>23527801.890000001</v>
      </c>
      <c r="D9" s="21">
        <v>18290165.960000001</v>
      </c>
    </row>
    <row r="10" spans="2:4" ht="14.25" customHeight="1" x14ac:dyDescent="0.2">
      <c r="B10" s="11" t="s">
        <v>12</v>
      </c>
      <c r="C10" s="16">
        <v>104415744.90000001</v>
      </c>
      <c r="D10" s="21">
        <v>129317877.08</v>
      </c>
    </row>
    <row r="11" spans="2:4" ht="14.25" customHeight="1" x14ac:dyDescent="0.2">
      <c r="B11" s="11" t="s">
        <v>13</v>
      </c>
      <c r="C11" s="16">
        <v>20501429.670000002</v>
      </c>
      <c r="D11" s="21">
        <v>30468153.190000001</v>
      </c>
    </row>
    <row r="12" spans="2:4" ht="14.25" customHeight="1" x14ac:dyDescent="0.15">
      <c r="B12" s="12" t="s">
        <v>14</v>
      </c>
      <c r="C12" s="17">
        <f>C7+C8-C9-C10-C11</f>
        <v>522997364.26999992</v>
      </c>
      <c r="D12" s="22">
        <f>D7+D8-D9-D10-D11</f>
        <v>1364388293.2599998</v>
      </c>
    </row>
    <row r="13" spans="2:4" ht="14.25" customHeight="1" x14ac:dyDescent="0.2">
      <c r="B13" s="11" t="s">
        <v>15</v>
      </c>
      <c r="C13" s="18"/>
      <c r="D13" s="23"/>
    </row>
    <row r="14" spans="2:4" ht="14.25" customHeight="1" x14ac:dyDescent="0.2">
      <c r="B14" s="13" t="s">
        <v>16</v>
      </c>
      <c r="C14" s="18"/>
      <c r="D14" s="24"/>
    </row>
    <row r="15" spans="2:4" ht="14.25" customHeight="1" x14ac:dyDescent="0.2">
      <c r="B15" s="13" t="s">
        <v>17</v>
      </c>
      <c r="C15" s="16">
        <v>1115286.72</v>
      </c>
      <c r="D15" s="21">
        <v>131818.63</v>
      </c>
    </row>
    <row r="16" spans="2:4" ht="14.25" customHeight="1" x14ac:dyDescent="0.2">
      <c r="B16" s="13" t="s">
        <v>18</v>
      </c>
      <c r="C16" s="16">
        <v>9552286.7200000007</v>
      </c>
      <c r="D16" s="21">
        <v>25504991.02</v>
      </c>
    </row>
    <row r="17" spans="2:6" ht="14.25" customHeight="1" x14ac:dyDescent="0.15">
      <c r="B17" s="12" t="s">
        <v>19</v>
      </c>
      <c r="C17" s="17">
        <f>C12+C13+C14+C15-C16</f>
        <v>514560364.26999992</v>
      </c>
      <c r="D17" s="22">
        <f>D12+D13+D14+D15-D16</f>
        <v>1339015120.8699999</v>
      </c>
    </row>
    <row r="18" spans="2:6" ht="14.25" customHeight="1" x14ac:dyDescent="0.2">
      <c r="B18" s="13" t="s">
        <v>20</v>
      </c>
      <c r="C18" s="19">
        <v>165476111.91</v>
      </c>
      <c r="D18" s="25">
        <v>357282567.33999997</v>
      </c>
    </row>
    <row r="19" spans="2:6" ht="14.25" customHeight="1" x14ac:dyDescent="0.15">
      <c r="B19" s="12" t="s">
        <v>21</v>
      </c>
      <c r="C19" s="17">
        <f>C17-C18</f>
        <v>349084252.3599999</v>
      </c>
      <c r="D19" s="22">
        <f>D17-D18</f>
        <v>981732553.52999997</v>
      </c>
    </row>
    <row r="20" spans="2:6" ht="14.25" customHeight="1" x14ac:dyDescent="0.2">
      <c r="B20" s="13" t="s">
        <v>22</v>
      </c>
      <c r="C20" s="19">
        <v>258849015.44</v>
      </c>
      <c r="D20" s="25">
        <v>555566849.63999999</v>
      </c>
    </row>
    <row r="21" spans="2:6" ht="14.25" customHeight="1" x14ac:dyDescent="0.15">
      <c r="B21" s="12" t="s">
        <v>23</v>
      </c>
      <c r="C21" s="17">
        <f>C19+C20</f>
        <v>607933267.79999995</v>
      </c>
      <c r="D21" s="22">
        <f>D19+D20</f>
        <v>1537299403.1700001</v>
      </c>
    </row>
    <row r="22" spans="2:6" ht="14.25" customHeight="1" x14ac:dyDescent="0.2">
      <c r="B22" s="13" t="s">
        <v>24</v>
      </c>
      <c r="C22" s="16">
        <v>34906868.490000002</v>
      </c>
      <c r="D22" s="21">
        <v>98171701.489999995</v>
      </c>
    </row>
    <row r="23" spans="2:6" ht="14.25" customHeight="1" x14ac:dyDescent="0.2">
      <c r="B23" s="13" t="s">
        <v>25</v>
      </c>
      <c r="C23" s="16">
        <v>17452878.239999998</v>
      </c>
      <c r="D23" s="21">
        <v>49085294.75</v>
      </c>
    </row>
    <row r="24" spans="2:6" ht="14.25" customHeight="1" x14ac:dyDescent="0.15">
      <c r="B24" s="14" t="s">
        <v>26</v>
      </c>
      <c r="C24" s="16"/>
      <c r="D24" s="21">
        <v>419098888</v>
      </c>
    </row>
    <row r="25" spans="2:6" thickBot="1" x14ac:dyDescent="0.2">
      <c r="B25" s="15" t="s">
        <v>27</v>
      </c>
      <c r="C25" s="20">
        <f>C21-C22-C23-C24</f>
        <v>555573521.06999993</v>
      </c>
      <c r="D25" s="26">
        <f>D21-D22-D23-D24</f>
        <v>970943518.93000007</v>
      </c>
      <c r="F25" s="7">
        <f>C25</f>
        <v>555573521.06999993</v>
      </c>
    </row>
    <row r="26" spans="2:6" ht="14.25" customHeight="1" x14ac:dyDescent="0.2">
      <c r="B26" s="8"/>
      <c r="C26" s="9"/>
      <c r="D26" s="3"/>
    </row>
  </sheetData>
  <mergeCells count="1">
    <mergeCell ref="B1:D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B1" sqref="B1:H1"/>
    </sheetView>
  </sheetViews>
  <sheetFormatPr defaultRowHeight="13.5" x14ac:dyDescent="0.15"/>
  <cols>
    <col min="1" max="1" width="5" style="1" customWidth="1"/>
    <col min="2" max="2" width="20.375" style="1" bestFit="1" customWidth="1"/>
    <col min="3" max="4" width="19.375" style="63" bestFit="1" customWidth="1"/>
    <col min="5" max="5" width="1.125" style="1" customWidth="1"/>
    <col min="6" max="6" width="18.375" style="1" bestFit="1" customWidth="1"/>
    <col min="7" max="7" width="18" style="1" bestFit="1" customWidth="1"/>
    <col min="8" max="8" width="19.375" style="1" bestFit="1" customWidth="1"/>
    <col min="9" max="16384" width="9" style="1"/>
  </cols>
  <sheetData>
    <row r="1" spans="2:8" ht="21.75" x14ac:dyDescent="0.35">
      <c r="B1" s="27" t="s">
        <v>129</v>
      </c>
      <c r="C1" s="27"/>
      <c r="D1" s="27"/>
      <c r="E1" s="27"/>
      <c r="F1" s="27"/>
      <c r="G1" s="27"/>
      <c r="H1" s="27"/>
    </row>
    <row r="2" spans="2:8" s="2" customFormat="1" ht="12.75" thickBot="1" x14ac:dyDescent="0.2">
      <c r="B2" s="2" t="s">
        <v>51</v>
      </c>
      <c r="C2" s="38"/>
      <c r="D2" s="38"/>
      <c r="G2" s="39" t="s">
        <v>52</v>
      </c>
      <c r="H2" s="2" t="s">
        <v>53</v>
      </c>
    </row>
    <row r="3" spans="2:8" x14ac:dyDescent="0.15">
      <c r="B3" s="40" t="s">
        <v>54</v>
      </c>
      <c r="C3" s="41" t="s">
        <v>55</v>
      </c>
      <c r="D3" s="41" t="s">
        <v>56</v>
      </c>
      <c r="E3" s="42"/>
      <c r="F3" s="42" t="s">
        <v>57</v>
      </c>
      <c r="G3" s="41" t="s">
        <v>55</v>
      </c>
      <c r="H3" s="43" t="s">
        <v>56</v>
      </c>
    </row>
    <row r="4" spans="2:8" x14ac:dyDescent="0.15">
      <c r="B4" s="44" t="s">
        <v>58</v>
      </c>
      <c r="C4" s="45"/>
      <c r="D4" s="45"/>
      <c r="E4" s="69"/>
      <c r="F4" s="45" t="s">
        <v>59</v>
      </c>
      <c r="G4" s="46"/>
      <c r="H4" s="45"/>
    </row>
    <row r="5" spans="2:8" x14ac:dyDescent="0.15">
      <c r="B5" s="47" t="s">
        <v>60</v>
      </c>
      <c r="C5" s="48">
        <v>467612042.58999997</v>
      </c>
      <c r="D5" s="48">
        <v>735204841.84000003</v>
      </c>
      <c r="E5" s="70"/>
      <c r="F5" s="48" t="s">
        <v>61</v>
      </c>
      <c r="G5" s="49">
        <v>300700138</v>
      </c>
      <c r="H5" s="48">
        <v>274000138</v>
      </c>
    </row>
    <row r="6" spans="2:8" x14ac:dyDescent="0.15">
      <c r="B6" s="47" t="s">
        <v>62</v>
      </c>
      <c r="C6" s="48"/>
      <c r="D6" s="48"/>
      <c r="E6" s="70"/>
      <c r="F6" s="48" t="s">
        <v>63</v>
      </c>
      <c r="G6" s="49">
        <v>73484937.219999999</v>
      </c>
      <c r="H6" s="48">
        <v>90582821.909999996</v>
      </c>
    </row>
    <row r="7" spans="2:8" x14ac:dyDescent="0.15">
      <c r="B7" s="47" t="s">
        <v>64</v>
      </c>
      <c r="C7" s="48">
        <v>363147625.88</v>
      </c>
      <c r="D7" s="48">
        <v>624375709.86000001</v>
      </c>
      <c r="E7" s="70"/>
      <c r="F7" s="48" t="s">
        <v>65</v>
      </c>
      <c r="G7" s="49">
        <v>217739452.00999999</v>
      </c>
      <c r="H7" s="48">
        <v>199904583.71000001</v>
      </c>
    </row>
    <row r="8" spans="2:8" x14ac:dyDescent="0.15">
      <c r="B8" s="47" t="s">
        <v>66</v>
      </c>
      <c r="C8" s="48"/>
      <c r="D8" s="48"/>
      <c r="E8" s="70"/>
      <c r="F8" s="48" t="s">
        <v>67</v>
      </c>
      <c r="G8" s="49">
        <v>102299419.63</v>
      </c>
      <c r="H8" s="48">
        <v>584723701.42999995</v>
      </c>
    </row>
    <row r="9" spans="2:8" x14ac:dyDescent="0.15">
      <c r="B9" s="47" t="s">
        <v>68</v>
      </c>
      <c r="C9" s="48"/>
      <c r="D9" s="48"/>
      <c r="E9" s="70"/>
      <c r="F9" s="48" t="s">
        <v>69</v>
      </c>
      <c r="G9" s="49"/>
      <c r="H9" s="48">
        <v>32887290.350000001</v>
      </c>
    </row>
    <row r="10" spans="2:8" x14ac:dyDescent="0.15">
      <c r="B10" s="47" t="s">
        <v>70</v>
      </c>
      <c r="C10" s="48">
        <v>2622583.58</v>
      </c>
      <c r="D10" s="48">
        <v>1003862</v>
      </c>
      <c r="E10" s="70"/>
      <c r="F10" s="48" t="s">
        <v>71</v>
      </c>
      <c r="G10" s="49">
        <v>22085993.670000002</v>
      </c>
      <c r="H10" s="48">
        <v>31232100.559999999</v>
      </c>
    </row>
    <row r="11" spans="2:8" x14ac:dyDescent="0.15">
      <c r="B11" s="47" t="s">
        <v>72</v>
      </c>
      <c r="C11" s="48">
        <v>1042071.58</v>
      </c>
      <c r="D11" s="48">
        <v>416710.35</v>
      </c>
      <c r="E11" s="70"/>
      <c r="F11" s="48" t="s">
        <v>73</v>
      </c>
      <c r="G11" s="49"/>
      <c r="H11" s="48"/>
    </row>
    <row r="12" spans="2:8" x14ac:dyDescent="0.15">
      <c r="B12" s="47" t="s">
        <v>74</v>
      </c>
      <c r="C12" s="48">
        <v>54311032.969999999</v>
      </c>
      <c r="D12" s="48">
        <v>86448243.650000006</v>
      </c>
      <c r="E12" s="70"/>
      <c r="F12" s="48" t="s">
        <v>75</v>
      </c>
      <c r="G12" s="49">
        <v>174432063.88999999</v>
      </c>
      <c r="H12" s="48">
        <v>446965174.63</v>
      </c>
    </row>
    <row r="13" spans="2:8" x14ac:dyDescent="0.15">
      <c r="B13" s="47" t="s">
        <v>76</v>
      </c>
      <c r="C13" s="48"/>
      <c r="D13" s="48"/>
      <c r="E13" s="70"/>
      <c r="F13" s="48" t="s">
        <v>77</v>
      </c>
      <c r="G13" s="49">
        <v>953991.52</v>
      </c>
      <c r="H13" s="48">
        <v>1771841.37</v>
      </c>
    </row>
    <row r="14" spans="2:8" x14ac:dyDescent="0.15">
      <c r="B14" s="47" t="s">
        <v>78</v>
      </c>
      <c r="C14" s="48">
        <v>622649558.61000001</v>
      </c>
      <c r="D14" s="48">
        <v>1254543442.8599999</v>
      </c>
      <c r="E14" s="70"/>
      <c r="F14" s="48" t="s">
        <v>79</v>
      </c>
      <c r="G14" s="49">
        <v>212530028.24000001</v>
      </c>
      <c r="H14" s="48">
        <v>54525166.229999997</v>
      </c>
    </row>
    <row r="15" spans="2:8" x14ac:dyDescent="0.15">
      <c r="B15" s="47" t="s">
        <v>80</v>
      </c>
      <c r="C15" s="48">
        <v>8738789.9700000007</v>
      </c>
      <c r="D15" s="48">
        <v>12646305.789999999</v>
      </c>
      <c r="E15" s="70"/>
      <c r="F15" s="48" t="s">
        <v>81</v>
      </c>
      <c r="G15" s="49">
        <v>2981418.43</v>
      </c>
      <c r="H15" s="48">
        <v>1694417.29</v>
      </c>
    </row>
    <row r="16" spans="2:8" x14ac:dyDescent="0.15">
      <c r="B16" s="47" t="s">
        <v>82</v>
      </c>
      <c r="C16" s="48"/>
      <c r="D16" s="48"/>
      <c r="E16" s="70"/>
      <c r="F16" s="48" t="s">
        <v>83</v>
      </c>
      <c r="G16" s="49">
        <v>400000138</v>
      </c>
      <c r="H16" s="48">
        <v>403986138</v>
      </c>
    </row>
    <row r="17" spans="2:8" x14ac:dyDescent="0.15">
      <c r="B17" s="47" t="s">
        <v>84</v>
      </c>
      <c r="C17" s="48"/>
      <c r="D17" s="48"/>
      <c r="E17" s="70"/>
      <c r="F17" s="48" t="s">
        <v>85</v>
      </c>
      <c r="G17" s="49"/>
      <c r="H17" s="48"/>
    </row>
    <row r="18" spans="2:8" x14ac:dyDescent="0.15">
      <c r="B18" s="50" t="s">
        <v>86</v>
      </c>
      <c r="C18" s="51">
        <f>SUM(C5:C17)</f>
        <v>1520123705.1800001</v>
      </c>
      <c r="D18" s="51">
        <f>SUM(D5:D17)</f>
        <v>2714639116.3499999</v>
      </c>
      <c r="E18" s="70"/>
      <c r="F18" s="51" t="s">
        <v>87</v>
      </c>
      <c r="G18" s="52">
        <f>G5+G6+G7+G8+G9+G10+G11+G12+G14+G13+G15+G16</f>
        <v>1507207580.6099999</v>
      </c>
      <c r="H18" s="51">
        <f>H5+H6+H7+H8+H9+H10+H11+H12+H14+H13+H15+H16</f>
        <v>2122273373.4799995</v>
      </c>
    </row>
    <row r="19" spans="2:8" x14ac:dyDescent="0.15">
      <c r="B19" s="47" t="s">
        <v>88</v>
      </c>
      <c r="C19" s="48"/>
      <c r="D19" s="48"/>
      <c r="E19" s="70"/>
      <c r="F19" s="45" t="s">
        <v>89</v>
      </c>
      <c r="G19" s="46"/>
      <c r="H19" s="45"/>
    </row>
    <row r="20" spans="2:8" x14ac:dyDescent="0.15">
      <c r="B20" s="47" t="s">
        <v>90</v>
      </c>
      <c r="C20" s="48"/>
      <c r="D20" s="48"/>
      <c r="E20" s="70"/>
      <c r="F20" s="48" t="s">
        <v>91</v>
      </c>
      <c r="G20" s="53">
        <v>1037760138</v>
      </c>
      <c r="H20" s="54">
        <v>1607627738</v>
      </c>
    </row>
    <row r="21" spans="2:8" x14ac:dyDescent="0.15">
      <c r="B21" s="47" t="s">
        <v>92</v>
      </c>
      <c r="C21" s="48"/>
      <c r="D21" s="48"/>
      <c r="E21" s="70"/>
      <c r="F21" s="48" t="s">
        <v>93</v>
      </c>
      <c r="G21" s="49"/>
      <c r="H21" s="48"/>
    </row>
    <row r="22" spans="2:8" x14ac:dyDescent="0.15">
      <c r="B22" s="47" t="s">
        <v>94</v>
      </c>
      <c r="C22" s="48"/>
      <c r="D22" s="48"/>
      <c r="E22" s="70"/>
      <c r="F22" s="48" t="s">
        <v>95</v>
      </c>
      <c r="G22" s="49"/>
      <c r="H22" s="48"/>
    </row>
    <row r="23" spans="2:8" x14ac:dyDescent="0.15">
      <c r="B23" s="44" t="s">
        <v>96</v>
      </c>
      <c r="C23" s="45"/>
      <c r="D23" s="45"/>
      <c r="E23" s="70"/>
      <c r="F23" s="48" t="s">
        <v>97</v>
      </c>
      <c r="G23" s="49"/>
      <c r="H23" s="48"/>
    </row>
    <row r="24" spans="2:8" x14ac:dyDescent="0.15">
      <c r="B24" s="47" t="s">
        <v>98</v>
      </c>
      <c r="C24" s="48">
        <v>4058189200.9299998</v>
      </c>
      <c r="D24" s="48">
        <v>6120701060.5799999</v>
      </c>
      <c r="E24" s="70"/>
      <c r="F24" s="51" t="s">
        <v>99</v>
      </c>
      <c r="G24" s="52">
        <f>SUM(G20:G23)</f>
        <v>1037760138</v>
      </c>
      <c r="H24" s="51">
        <f>SUM(H20:H23)</f>
        <v>1607627738</v>
      </c>
    </row>
    <row r="25" spans="2:8" x14ac:dyDescent="0.15">
      <c r="B25" s="47" t="s">
        <v>100</v>
      </c>
      <c r="C25" s="48">
        <v>1520625033.97</v>
      </c>
      <c r="D25" s="48">
        <v>1874773558.3099999</v>
      </c>
      <c r="E25" s="70"/>
      <c r="F25" s="48" t="s">
        <v>101</v>
      </c>
      <c r="G25" s="49"/>
      <c r="H25" s="48"/>
    </row>
    <row r="26" spans="2:8" x14ac:dyDescent="0.15">
      <c r="B26" s="47" t="s">
        <v>102</v>
      </c>
      <c r="C26" s="48">
        <f>(C24-C25)+138</f>
        <v>2537564304.96</v>
      </c>
      <c r="D26" s="48">
        <f>(D24-D25)+138</f>
        <v>4245927640.27</v>
      </c>
      <c r="E26" s="70"/>
      <c r="F26" s="48" t="s">
        <v>103</v>
      </c>
      <c r="G26" s="49"/>
      <c r="H26" s="48"/>
    </row>
    <row r="27" spans="2:8" x14ac:dyDescent="0.15">
      <c r="B27" s="47" t="s">
        <v>104</v>
      </c>
      <c r="C27" s="48">
        <v>9553536.0800000001</v>
      </c>
      <c r="D27" s="48">
        <v>21859215.149999999</v>
      </c>
      <c r="E27" s="70"/>
      <c r="F27" s="51" t="s">
        <v>105</v>
      </c>
      <c r="G27" s="52">
        <f>G18+G24</f>
        <v>2544967718.6099997</v>
      </c>
      <c r="H27" s="51">
        <f>H18+H24</f>
        <v>3729901111.4799995</v>
      </c>
    </row>
    <row r="28" spans="2:8" x14ac:dyDescent="0.15">
      <c r="B28" s="47" t="s">
        <v>106</v>
      </c>
      <c r="C28" s="48">
        <f>(C26-C27)+138</f>
        <v>2528010906.8800001</v>
      </c>
      <c r="D28" s="48">
        <f>(D26-D27)+138</f>
        <v>4224068563.1199999</v>
      </c>
      <c r="E28" s="70"/>
      <c r="F28" s="45" t="s">
        <v>107</v>
      </c>
      <c r="G28" s="46"/>
      <c r="H28" s="45"/>
    </row>
    <row r="29" spans="2:8" x14ac:dyDescent="0.15">
      <c r="B29" s="47" t="s">
        <v>108</v>
      </c>
      <c r="C29" s="48"/>
      <c r="D29" s="48">
        <v>392909142.54000002</v>
      </c>
      <c r="E29" s="70"/>
      <c r="F29" s="48" t="s">
        <v>109</v>
      </c>
      <c r="G29" s="49">
        <v>447200138</v>
      </c>
      <c r="H29" s="48">
        <v>838200276</v>
      </c>
    </row>
    <row r="30" spans="2:8" x14ac:dyDescent="0.15">
      <c r="B30" s="47" t="s">
        <v>110</v>
      </c>
      <c r="C30" s="48">
        <v>1225630919.8399999</v>
      </c>
      <c r="D30" s="48">
        <v>716899413.36000001</v>
      </c>
      <c r="E30" s="70"/>
      <c r="F30" s="48" t="s">
        <v>111</v>
      </c>
      <c r="G30" s="49">
        <v>1521739786.01</v>
      </c>
      <c r="H30" s="48">
        <v>1906669261.71</v>
      </c>
    </row>
    <row r="31" spans="2:8" x14ac:dyDescent="0.15">
      <c r="B31" s="47" t="s">
        <v>112</v>
      </c>
      <c r="C31" s="48"/>
      <c r="D31" s="48"/>
      <c r="E31" s="70"/>
      <c r="F31" s="48" t="s">
        <v>113</v>
      </c>
      <c r="G31" s="49">
        <v>204392549.63999999</v>
      </c>
      <c r="H31" s="48">
        <v>351651769.88</v>
      </c>
    </row>
    <row r="32" spans="2:8" x14ac:dyDescent="0.15">
      <c r="B32" s="50" t="s">
        <v>114</v>
      </c>
      <c r="C32" s="51">
        <f>SUM(C28:C31)</f>
        <v>3753641826.7200003</v>
      </c>
      <c r="D32" s="51">
        <f>SUM(D28:D31)</f>
        <v>5333877119.0199995</v>
      </c>
      <c r="E32" s="70"/>
      <c r="F32" s="48" t="s">
        <v>115</v>
      </c>
      <c r="G32" s="49">
        <v>68130941.870000005</v>
      </c>
      <c r="H32" s="48">
        <v>117217348.62</v>
      </c>
    </row>
    <row r="33" spans="2:8" x14ac:dyDescent="0.15">
      <c r="B33" s="47" t="s">
        <v>116</v>
      </c>
      <c r="C33" s="48"/>
      <c r="D33" s="48"/>
      <c r="E33" s="70"/>
      <c r="F33" s="48" t="s">
        <v>117</v>
      </c>
      <c r="G33" s="49"/>
      <c r="H33" s="48">
        <v>251460138</v>
      </c>
    </row>
    <row r="34" spans="2:8" x14ac:dyDescent="0.15">
      <c r="B34" s="47" t="s">
        <v>118</v>
      </c>
      <c r="C34" s="48"/>
      <c r="D34" s="48"/>
      <c r="E34" s="70"/>
      <c r="F34" s="48" t="s">
        <v>119</v>
      </c>
      <c r="G34" s="49">
        <v>555548099.63999999</v>
      </c>
      <c r="H34" s="48">
        <v>970937014.29999995</v>
      </c>
    </row>
    <row r="35" spans="2:8" x14ac:dyDescent="0.15">
      <c r="B35" s="47" t="s">
        <v>120</v>
      </c>
      <c r="C35" s="48"/>
      <c r="D35" s="48"/>
      <c r="E35" s="70"/>
      <c r="F35" s="51" t="s">
        <v>121</v>
      </c>
      <c r="G35" s="52">
        <f>G29+G30+G31+G33+G34</f>
        <v>2728880573.29</v>
      </c>
      <c r="H35" s="51">
        <f>H29+H30+H31+H33+H34</f>
        <v>4318918459.8900003</v>
      </c>
    </row>
    <row r="36" spans="2:8" x14ac:dyDescent="0.15">
      <c r="B36" s="47" t="s">
        <v>122</v>
      </c>
      <c r="C36" s="48"/>
      <c r="D36" s="48"/>
      <c r="E36" s="70"/>
      <c r="F36" s="48"/>
      <c r="G36" s="49"/>
      <c r="H36" s="48"/>
    </row>
    <row r="37" spans="2:8" x14ac:dyDescent="0.15">
      <c r="B37" s="47" t="s">
        <v>123</v>
      </c>
      <c r="C37" s="48"/>
      <c r="D37" s="48"/>
      <c r="E37" s="70"/>
      <c r="F37" s="48"/>
      <c r="G37" s="49"/>
      <c r="H37" s="48"/>
    </row>
    <row r="38" spans="2:8" x14ac:dyDescent="0.15">
      <c r="B38" s="47" t="s">
        <v>124</v>
      </c>
      <c r="C38" s="48"/>
      <c r="D38" s="48"/>
      <c r="E38" s="70"/>
      <c r="F38" s="48"/>
      <c r="G38" s="49"/>
      <c r="H38" s="48"/>
    </row>
    <row r="39" spans="2:8" x14ac:dyDescent="0.15">
      <c r="B39" s="47" t="s">
        <v>125</v>
      </c>
      <c r="C39" s="48"/>
      <c r="D39" s="48"/>
      <c r="E39" s="71"/>
      <c r="F39" s="55"/>
      <c r="G39" s="56"/>
      <c r="H39" s="55"/>
    </row>
    <row r="40" spans="2:8" ht="14.25" thickBot="1" x14ac:dyDescent="0.2">
      <c r="B40" s="57" t="s">
        <v>126</v>
      </c>
      <c r="C40" s="58">
        <f>C18+C32</f>
        <v>5273765531.9000006</v>
      </c>
      <c r="D40" s="58">
        <f>D18+D32</f>
        <v>8048516235.3699989</v>
      </c>
      <c r="E40" s="59"/>
      <c r="F40" s="60" t="s">
        <v>127</v>
      </c>
      <c r="G40" s="61">
        <f>G27+G35</f>
        <v>5273848291.8999996</v>
      </c>
      <c r="H40" s="62">
        <f>H27+H35</f>
        <v>8048819571.3699999</v>
      </c>
    </row>
    <row r="41" spans="2:8" x14ac:dyDescent="0.15">
      <c r="G41" s="64"/>
      <c r="H41" s="64"/>
    </row>
  </sheetData>
  <mergeCells count="2">
    <mergeCell ref="B1:H1"/>
    <mergeCell ref="E4:E39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D14" sqref="D14"/>
    </sheetView>
  </sheetViews>
  <sheetFormatPr defaultRowHeight="13.5" x14ac:dyDescent="0.15"/>
  <cols>
    <col min="1" max="1" width="4" style="1" customWidth="1"/>
    <col min="2" max="3" width="22.5" style="1" customWidth="1"/>
    <col min="4" max="4" width="15.25" style="1" customWidth="1"/>
    <col min="5" max="5" width="13.875" style="1" customWidth="1"/>
    <col min="6" max="16384" width="9" style="1"/>
  </cols>
  <sheetData>
    <row r="1" spans="2:5" ht="28.5" x14ac:dyDescent="0.15">
      <c r="B1" s="28" t="s">
        <v>128</v>
      </c>
      <c r="C1" s="28"/>
      <c r="D1" s="28"/>
      <c r="E1" s="28"/>
    </row>
    <row r="2" spans="2:5" x14ac:dyDescent="0.15">
      <c r="B2" s="29" t="s">
        <v>28</v>
      </c>
      <c r="C2" s="29" t="s">
        <v>29</v>
      </c>
      <c r="D2" s="29"/>
      <c r="E2" s="29" t="s">
        <v>30</v>
      </c>
    </row>
    <row r="3" spans="2:5" x14ac:dyDescent="0.15">
      <c r="B3" s="66" t="s">
        <v>31</v>
      </c>
      <c r="C3" s="67"/>
      <c r="D3" s="67"/>
      <c r="E3" s="68"/>
    </row>
    <row r="4" spans="2:5" x14ac:dyDescent="0.15">
      <c r="B4" s="30" t="s">
        <v>32</v>
      </c>
      <c r="C4" s="31" t="s">
        <v>33</v>
      </c>
      <c r="D4" s="31" t="s">
        <v>34</v>
      </c>
      <c r="E4" s="32" t="s">
        <v>35</v>
      </c>
    </row>
    <row r="5" spans="2:5" ht="14.25" x14ac:dyDescent="0.15">
      <c r="B5" s="33" t="s">
        <v>36</v>
      </c>
      <c r="C5" s="34">
        <f>利润表!D7/利润表!D4</f>
        <v>0.21296141638297217</v>
      </c>
      <c r="D5" s="35">
        <v>0.18</v>
      </c>
      <c r="E5" s="36" t="str">
        <f>IF(C5&lt;D5,"异常","正常")</f>
        <v>正常</v>
      </c>
    </row>
    <row r="6" spans="2:5" ht="14.25" x14ac:dyDescent="0.15">
      <c r="B6" s="33" t="s">
        <v>37</v>
      </c>
      <c r="C6" s="34">
        <f>利润表!D7/利润表!D5</f>
        <v>0.2725042523581131</v>
      </c>
      <c r="D6" s="35">
        <v>0.25</v>
      </c>
      <c r="E6" s="36" t="str">
        <f t="shared" ref="E6:E10" si="0">IF(C6&lt;D6,"异常","正常")</f>
        <v>正常</v>
      </c>
    </row>
    <row r="7" spans="2:5" ht="14.25" x14ac:dyDescent="0.15">
      <c r="B7" s="33" t="s">
        <v>38</v>
      </c>
      <c r="C7" s="34">
        <f>利润表!D7/利润表!D6</f>
        <v>38.433793115131884</v>
      </c>
      <c r="D7" s="35">
        <v>38</v>
      </c>
      <c r="E7" s="36" t="str">
        <f t="shared" si="0"/>
        <v>正常</v>
      </c>
    </row>
    <row r="8" spans="2:5" ht="14.25" x14ac:dyDescent="0.15">
      <c r="B8" s="33" t="s">
        <v>39</v>
      </c>
      <c r="C8" s="34">
        <f>(利润表!D17)/((资产负债表!C40+资产负债表!D40)/2*100%)</f>
        <v>0.20101888614301403</v>
      </c>
      <c r="D8" s="35">
        <v>0.3</v>
      </c>
      <c r="E8" s="36" t="str">
        <f t="shared" si="0"/>
        <v>异常</v>
      </c>
    </row>
    <row r="9" spans="2:5" ht="14.25" x14ac:dyDescent="0.15">
      <c r="B9" s="33" t="s">
        <v>40</v>
      </c>
      <c r="C9" s="34">
        <f>利润表!D19/((资产负债表!H35+资产负债表!G35)/2)</f>
        <v>0.27859266386800974</v>
      </c>
      <c r="D9" s="35">
        <v>0.25</v>
      </c>
      <c r="E9" s="36" t="str">
        <f t="shared" si="0"/>
        <v>正常</v>
      </c>
    </row>
    <row r="10" spans="2:5" ht="14.25" x14ac:dyDescent="0.15">
      <c r="B10" s="33" t="s">
        <v>41</v>
      </c>
      <c r="C10" s="34">
        <f>利润表!D19/资产负债表!G29</f>
        <v>2.1952867857343996</v>
      </c>
      <c r="D10" s="35">
        <v>1</v>
      </c>
      <c r="E10" s="36" t="str">
        <f t="shared" si="0"/>
        <v>正常</v>
      </c>
    </row>
    <row r="11" spans="2:5" ht="13.5" customHeight="1" x14ac:dyDescent="0.15"/>
    <row r="12" spans="2:5" x14ac:dyDescent="0.15">
      <c r="B12" s="65" t="s">
        <v>42</v>
      </c>
      <c r="C12" s="65"/>
      <c r="D12" s="65"/>
      <c r="E12" s="65"/>
    </row>
    <row r="13" spans="2:5" x14ac:dyDescent="0.15">
      <c r="B13" s="30" t="s">
        <v>43</v>
      </c>
      <c r="C13" s="30" t="s">
        <v>44</v>
      </c>
      <c r="D13" s="31" t="s">
        <v>45</v>
      </c>
      <c r="E13" s="32" t="s">
        <v>46</v>
      </c>
    </row>
    <row r="14" spans="2:5" ht="14.25" x14ac:dyDescent="0.15">
      <c r="B14" s="37" t="s">
        <v>47</v>
      </c>
      <c r="C14" s="34">
        <f>利润表!D5/利润表!D4</f>
        <v>0.78149758963433591</v>
      </c>
      <c r="D14" s="35">
        <v>0.7</v>
      </c>
      <c r="E14" s="36" t="str">
        <f>IF(C14&gt;D14,"异常","正常")</f>
        <v>异常</v>
      </c>
    </row>
    <row r="15" spans="2:5" ht="14.25" x14ac:dyDescent="0.15">
      <c r="B15" s="37" t="s">
        <v>48</v>
      </c>
      <c r="C15" s="34">
        <f>利润表!D10/利润表!D4</f>
        <v>1.8058978942456401E-2</v>
      </c>
      <c r="D15" s="35">
        <v>0.05</v>
      </c>
      <c r="E15" s="36" t="str">
        <f t="shared" ref="E15:E17" si="1">IF(C15&gt;D15,"异常","正常")</f>
        <v>正常</v>
      </c>
    </row>
    <row r="16" spans="2:5" ht="14.25" x14ac:dyDescent="0.15">
      <c r="B16" s="37" t="s">
        <v>49</v>
      </c>
      <c r="C16" s="34">
        <f>利润表!D11/利润表!D4</f>
        <v>4.2548157246144755E-3</v>
      </c>
      <c r="D16" s="35">
        <v>0.03</v>
      </c>
      <c r="E16" s="36" t="str">
        <f t="shared" si="1"/>
        <v>正常</v>
      </c>
    </row>
    <row r="17" spans="2:5" ht="14.25" x14ac:dyDescent="0.15">
      <c r="B17" s="37" t="s">
        <v>50</v>
      </c>
      <c r="C17" s="34">
        <f>利润表!D17/(利润表!D5+利润表!D9+利润表!D10+利润表!D11)</f>
        <v>0.23189326263822646</v>
      </c>
      <c r="D17" s="35">
        <v>0.9</v>
      </c>
      <c r="E17" s="36" t="str">
        <f t="shared" si="1"/>
        <v>正常</v>
      </c>
    </row>
  </sheetData>
  <mergeCells count="3">
    <mergeCell ref="B1:E1"/>
    <mergeCell ref="B3:E3"/>
    <mergeCell ref="B12:E1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利润表</vt:lpstr>
      <vt:lpstr>资产负债表</vt:lpstr>
      <vt:lpstr>利润表比率分析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2012-08-28T02:51:06Z</dcterms:modified>
</cp:coreProperties>
</file>