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建文件夹\财务\近1000套财务表格\"/>
    </mc:Choice>
  </mc:AlternateContent>
  <bookViews>
    <workbookView xWindow="360" yWindow="-45" windowWidth="17655" windowHeight="9210" tabRatio="622" activeTab="3"/>
  </bookViews>
  <sheets>
    <sheet name="企业短期负债结构分析表" sheetId="12" r:id="rId1"/>
    <sheet name="总分类账" sheetId="6" r:id="rId2"/>
    <sheet name="资产负债表" sheetId="2" r:id="rId3"/>
    <sheet name="资产负债表结构分析" sheetId="9" r:id="rId4"/>
  </sheets>
  <externalReferences>
    <externalReference r:id="rId5"/>
    <externalReference r:id="rId6"/>
    <externalReference r:id="rId7"/>
    <externalReference r:id="rId8"/>
  </externalReferences>
  <definedNames>
    <definedName name="data">#REF!</definedName>
    <definedName name="编号">OFFSET(#REF!,1,,COUNTA(#REF!)-1)</definedName>
    <definedName name="科目编码" localSheetId="1">[1]企业会计科目!$A$3:$A$99</definedName>
    <definedName name="科目编码">[2]企业会计科目!$A$3:$A$100</definedName>
    <definedName name="科目名称" localSheetId="1">[1]企业会计科目!$B$3:$B$99</definedName>
    <definedName name="科目名称">[2]企业会计科目!$B$3:$B$100</definedName>
    <definedName name="明细科目编码" localSheetId="1">[3]会计科目表!$A$3:$A$69</definedName>
    <definedName name="明细科目编码">[4]会计科目表!$A$3:$A$70</definedName>
    <definedName name="明细科目名称" localSheetId="1">[3]会计科目表!$B$3:$B$69</definedName>
    <definedName name="明细科目名称">[4]会计科目表!$B$3:$B$70</definedName>
    <definedName name="总账科目名称" localSheetId="1">[3]总账科目!$B$3:$B$40</definedName>
    <definedName name="总账科目名称">[4]总账科目!$B$3:$B$40</definedName>
  </definedNames>
  <calcPr calcId="152511"/>
</workbook>
</file>

<file path=xl/calcChain.xml><?xml version="1.0" encoding="utf-8"?>
<calcChain xmlns="http://schemas.openxmlformats.org/spreadsheetml/2006/main">
  <c r="E8" i="12" l="1"/>
  <c r="E9" i="12"/>
  <c r="E12" i="12"/>
  <c r="E13" i="12"/>
  <c r="C14" i="12"/>
  <c r="E6" i="12" s="1"/>
  <c r="B14" i="12"/>
  <c r="D6" i="12"/>
  <c r="D7" i="12"/>
  <c r="D8" i="12"/>
  <c r="D14" i="12" s="1"/>
  <c r="D9" i="12"/>
  <c r="D10" i="12"/>
  <c r="D11" i="12"/>
  <c r="D12" i="12"/>
  <c r="D13" i="12"/>
  <c r="D5" i="12"/>
  <c r="E11" i="12" l="1"/>
  <c r="F11" i="12" s="1"/>
  <c r="E7" i="12"/>
  <c r="E5" i="12"/>
  <c r="E10" i="12"/>
  <c r="K11" i="9"/>
  <c r="K18" i="9"/>
  <c r="J21" i="9"/>
  <c r="I21" i="9"/>
  <c r="J20" i="9"/>
  <c r="I20" i="9"/>
  <c r="J18" i="9"/>
  <c r="I18" i="9"/>
  <c r="I23" i="9" s="1"/>
  <c r="J12" i="9"/>
  <c r="I12" i="9"/>
  <c r="J11" i="9"/>
  <c r="I11" i="9"/>
  <c r="J10" i="9"/>
  <c r="I10" i="9"/>
  <c r="J9" i="9"/>
  <c r="I9" i="9"/>
  <c r="J8" i="9"/>
  <c r="I8" i="9"/>
  <c r="J7" i="9"/>
  <c r="I7" i="9"/>
  <c r="J6" i="9"/>
  <c r="I6" i="9"/>
  <c r="J5" i="9"/>
  <c r="J15" i="9" s="1"/>
  <c r="I5" i="9"/>
  <c r="I15" i="9" s="1"/>
  <c r="I25" i="9" s="1"/>
  <c r="K7" i="9" s="1"/>
  <c r="D21" i="9"/>
  <c r="C21" i="9"/>
  <c r="D19" i="9"/>
  <c r="C19" i="9"/>
  <c r="D18" i="9"/>
  <c r="C18" i="9"/>
  <c r="D12" i="9"/>
  <c r="C12" i="9"/>
  <c r="D11" i="9"/>
  <c r="C11" i="9"/>
  <c r="D10" i="9"/>
  <c r="C10" i="9"/>
  <c r="D8" i="9"/>
  <c r="C8" i="9"/>
  <c r="D7" i="9"/>
  <c r="D9" i="9" s="1"/>
  <c r="C7" i="9"/>
  <c r="C9" i="9" s="1"/>
  <c r="D6" i="9"/>
  <c r="C6" i="9"/>
  <c r="D5" i="9"/>
  <c r="D15" i="9" s="1"/>
  <c r="C5" i="9"/>
  <c r="C15" i="9" s="1"/>
  <c r="G21" i="2"/>
  <c r="F21" i="2"/>
  <c r="G20" i="2"/>
  <c r="G18" i="2"/>
  <c r="G23" i="2" s="1"/>
  <c r="F18" i="2"/>
  <c r="F20" i="2"/>
  <c r="F8" i="2"/>
  <c r="G8" i="2"/>
  <c r="F9" i="2"/>
  <c r="G9" i="2"/>
  <c r="F10" i="2"/>
  <c r="G10" i="2"/>
  <c r="F11" i="2"/>
  <c r="G11" i="2"/>
  <c r="F12" i="2"/>
  <c r="G12" i="2"/>
  <c r="G7" i="2"/>
  <c r="J25" i="9" l="1"/>
  <c r="D20" i="9"/>
  <c r="D23" i="9" s="1"/>
  <c r="D25" i="9" s="1"/>
  <c r="K25" i="9"/>
  <c r="K20" i="9"/>
  <c r="K10" i="9"/>
  <c r="F5" i="12"/>
  <c r="F6" i="12"/>
  <c r="F23" i="2"/>
  <c r="C25" i="9"/>
  <c r="K21" i="9"/>
  <c r="K15" i="9"/>
  <c r="K8" i="9"/>
  <c r="F7" i="12"/>
  <c r="F9" i="12"/>
  <c r="J23" i="9"/>
  <c r="K6" i="9"/>
  <c r="F12" i="12"/>
  <c r="C20" i="9"/>
  <c r="C23" i="9" s="1"/>
  <c r="K5" i="9"/>
  <c r="K23" i="9"/>
  <c r="K12" i="9"/>
  <c r="K9" i="9"/>
  <c r="F10" i="12"/>
  <c r="F8" i="12"/>
  <c r="F13" i="12"/>
  <c r="F7" i="2"/>
  <c r="G6" i="2"/>
  <c r="F6" i="2"/>
  <c r="G5" i="2"/>
  <c r="G15" i="2" s="1"/>
  <c r="G25" i="2" s="1"/>
  <c r="F5" i="2"/>
  <c r="F15" i="2" s="1"/>
  <c r="D21" i="2"/>
  <c r="C21" i="2"/>
  <c r="C20" i="2"/>
  <c r="C23" i="2" s="1"/>
  <c r="D19" i="2"/>
  <c r="C19" i="2"/>
  <c r="D18" i="2"/>
  <c r="D20" i="2" s="1"/>
  <c r="D23" i="2" s="1"/>
  <c r="C12" i="2"/>
  <c r="D12" i="2"/>
  <c r="C18" i="2"/>
  <c r="D11" i="2"/>
  <c r="C11" i="2"/>
  <c r="D10" i="2"/>
  <c r="C10" i="2"/>
  <c r="D8" i="2"/>
  <c r="C8" i="2"/>
  <c r="D7" i="2"/>
  <c r="D9" i="2" s="1"/>
  <c r="C7" i="2"/>
  <c r="C9" i="2" s="1"/>
  <c r="D6" i="2"/>
  <c r="C6" i="2"/>
  <c r="D5" i="2"/>
  <c r="D15" i="2" s="1"/>
  <c r="D25" i="2" s="1"/>
  <c r="C5" i="2"/>
  <c r="F4" i="6"/>
  <c r="G4" i="6"/>
  <c r="H4" i="6" s="1"/>
  <c r="F6" i="9" l="1"/>
  <c r="F11" i="9"/>
  <c r="G11" i="9" s="1"/>
  <c r="F20" i="9"/>
  <c r="F8" i="9"/>
  <c r="F19" i="9"/>
  <c r="F10" i="9"/>
  <c r="G10" i="9" s="1"/>
  <c r="F12" i="9"/>
  <c r="F21" i="9"/>
  <c r="F5" i="9"/>
  <c r="F7" i="9"/>
  <c r="G7" i="9" s="1"/>
  <c r="F9" i="9"/>
  <c r="F18" i="9"/>
  <c r="F25" i="9"/>
  <c r="F15" i="9"/>
  <c r="F23" i="9"/>
  <c r="G23" i="9" s="1"/>
  <c r="C15" i="2"/>
  <c r="C25" i="2" s="1"/>
  <c r="E8" i="9"/>
  <c r="E15" i="9"/>
  <c r="E19" i="9"/>
  <c r="E23" i="9"/>
  <c r="E12" i="9"/>
  <c r="E21" i="9"/>
  <c r="E7" i="9"/>
  <c r="E9" i="9"/>
  <c r="E18" i="9"/>
  <c r="E25" i="9"/>
  <c r="E6" i="9"/>
  <c r="E11" i="9"/>
  <c r="E20" i="9"/>
  <c r="E5" i="9"/>
  <c r="E10" i="9"/>
  <c r="L10" i="9"/>
  <c r="M10" i="9" s="1"/>
  <c r="L20" i="9"/>
  <c r="M20" i="9" s="1"/>
  <c r="L25" i="9"/>
  <c r="M25" i="9" s="1"/>
  <c r="L7" i="9"/>
  <c r="M7" i="9" s="1"/>
  <c r="L9" i="9"/>
  <c r="M9" i="9" s="1"/>
  <c r="L6" i="9"/>
  <c r="M6" i="9" s="1"/>
  <c r="L11" i="9"/>
  <c r="M11" i="9" s="1"/>
  <c r="L18" i="9"/>
  <c r="M18" i="9" s="1"/>
  <c r="L5" i="9"/>
  <c r="M5" i="9" s="1"/>
  <c r="L8" i="9"/>
  <c r="M8" i="9" s="1"/>
  <c r="L15" i="9"/>
  <c r="M15" i="9" s="1"/>
  <c r="L21" i="9"/>
  <c r="M21" i="9" s="1"/>
  <c r="L12" i="9"/>
  <c r="M12" i="9" s="1"/>
  <c r="L23" i="9"/>
  <c r="M23" i="9" s="1"/>
  <c r="F25" i="2"/>
  <c r="G18" i="9" l="1"/>
  <c r="G21" i="9"/>
  <c r="G8" i="9"/>
  <c r="G9" i="9"/>
  <c r="G12" i="9"/>
  <c r="G20" i="9"/>
  <c r="G15" i="9"/>
  <c r="G25" i="9"/>
  <c r="G5" i="9"/>
  <c r="G19" i="9"/>
  <c r="G6" i="9"/>
</calcChain>
</file>

<file path=xl/sharedStrings.xml><?xml version="1.0" encoding="utf-8"?>
<sst xmlns="http://schemas.openxmlformats.org/spreadsheetml/2006/main" count="205" uniqueCount="181">
  <si>
    <t>期初余额</t>
  </si>
  <si>
    <t>本期发生额</t>
  </si>
  <si>
    <t>借方</t>
  </si>
  <si>
    <t>贷方</t>
  </si>
  <si>
    <t>资产</t>
  </si>
  <si>
    <t>负债及所有者权益</t>
  </si>
  <si>
    <t>1001</t>
  </si>
  <si>
    <t>1002</t>
  </si>
  <si>
    <t>银行存款</t>
  </si>
  <si>
    <t>应收票据</t>
  </si>
  <si>
    <t>应收账款</t>
  </si>
  <si>
    <t>其他应收款</t>
  </si>
  <si>
    <t>坏账准备</t>
  </si>
  <si>
    <t>库存商品</t>
  </si>
  <si>
    <t>待摊费用</t>
  </si>
  <si>
    <t>1501</t>
  </si>
  <si>
    <t>固定资产</t>
  </si>
  <si>
    <t>累计折旧</t>
  </si>
  <si>
    <t>短期借款</t>
  </si>
  <si>
    <t>应付票据</t>
  </si>
  <si>
    <t>应付账款</t>
  </si>
  <si>
    <t>应付股利</t>
  </si>
  <si>
    <t>其他应付款</t>
  </si>
  <si>
    <t>预提费用</t>
  </si>
  <si>
    <t>盈余公积</t>
  </si>
  <si>
    <t>本年利润</t>
  </si>
  <si>
    <t>利润分配</t>
  </si>
  <si>
    <t>4101</t>
  </si>
  <si>
    <t>生产成本</t>
  </si>
  <si>
    <t>制造费用</t>
  </si>
  <si>
    <t>5101</t>
  </si>
  <si>
    <t>主营业务收入</t>
  </si>
  <si>
    <t>其他业务收入</t>
  </si>
  <si>
    <t>投资收益</t>
  </si>
  <si>
    <t>营业外收入</t>
  </si>
  <si>
    <t>主营业务成本</t>
  </si>
  <si>
    <t>管理费用</t>
  </si>
  <si>
    <t>财务费用</t>
  </si>
  <si>
    <t>营业外支出</t>
  </si>
  <si>
    <t>所得税</t>
  </si>
  <si>
    <t>期初数</t>
    <phoneticPr fontId="4" type="noConversion"/>
  </si>
  <si>
    <t>期末数</t>
    <phoneticPr fontId="4" type="noConversion"/>
  </si>
  <si>
    <r>
      <t>流</t>
    </r>
    <r>
      <rPr>
        <sz val="10"/>
        <color theme="1"/>
        <rFont val="宋体"/>
        <family val="3"/>
        <charset val="134"/>
      </rPr>
      <t>动资产</t>
    </r>
    <r>
      <rPr>
        <sz val="10"/>
        <color theme="1"/>
        <rFont val="GulimChe"/>
        <family val="3"/>
        <charset val="129"/>
      </rPr>
      <t>：</t>
    </r>
    <phoneticPr fontId="4" type="noConversion"/>
  </si>
  <si>
    <r>
      <t xml:space="preserve">    </t>
    </r>
    <r>
      <rPr>
        <sz val="10"/>
        <color theme="1"/>
        <rFont val="宋体"/>
        <family val="3"/>
        <charset val="134"/>
      </rPr>
      <t>货币资</t>
    </r>
    <r>
      <rPr>
        <sz val="10"/>
        <color theme="1"/>
        <rFont val="GulimChe"/>
        <family val="3"/>
        <charset val="129"/>
      </rPr>
      <t>金</t>
    </r>
    <phoneticPr fontId="1" type="noConversion"/>
  </si>
  <si>
    <r>
      <t xml:space="preserve">    </t>
    </r>
    <r>
      <rPr>
        <sz val="10"/>
        <color theme="1"/>
        <rFont val="宋体"/>
        <family val="3"/>
        <charset val="134"/>
      </rPr>
      <t>应</t>
    </r>
    <r>
      <rPr>
        <sz val="10"/>
        <color theme="1"/>
        <rFont val="GulimChe"/>
        <family val="3"/>
        <charset val="129"/>
      </rPr>
      <t>收票据</t>
    </r>
    <phoneticPr fontId="1" type="noConversion"/>
  </si>
  <si>
    <r>
      <t xml:space="preserve">    </t>
    </r>
    <r>
      <rPr>
        <sz val="10"/>
        <color theme="1"/>
        <rFont val="宋体"/>
        <family val="3"/>
        <charset val="134"/>
      </rPr>
      <t>应</t>
    </r>
    <r>
      <rPr>
        <sz val="10"/>
        <color theme="1"/>
        <rFont val="GulimChe"/>
        <family val="3"/>
        <charset val="129"/>
      </rPr>
      <t>收</t>
    </r>
    <r>
      <rPr>
        <sz val="10"/>
        <color theme="1"/>
        <rFont val="宋体"/>
        <family val="3"/>
        <charset val="134"/>
      </rPr>
      <t>账</t>
    </r>
    <r>
      <rPr>
        <sz val="10"/>
        <color theme="1"/>
        <rFont val="GulimChe"/>
        <family val="3"/>
        <charset val="129"/>
      </rPr>
      <t>款</t>
    </r>
    <phoneticPr fontId="1" type="noConversion"/>
  </si>
  <si>
    <r>
      <t xml:space="preserve">    </t>
    </r>
    <r>
      <rPr>
        <sz val="10"/>
        <color theme="1"/>
        <rFont val="宋体"/>
        <family val="3"/>
        <charset val="134"/>
      </rPr>
      <t>减</t>
    </r>
    <r>
      <rPr>
        <sz val="10"/>
        <color theme="1"/>
        <rFont val="GulimChe"/>
        <family val="3"/>
        <charset val="129"/>
      </rPr>
      <t>:</t>
    </r>
    <r>
      <rPr>
        <sz val="10"/>
        <color theme="1"/>
        <rFont val="宋体"/>
        <family val="3"/>
        <charset val="134"/>
      </rPr>
      <t>坏帐</t>
    </r>
    <r>
      <rPr>
        <sz val="10"/>
        <color theme="1"/>
        <rFont val="GulimChe"/>
        <family val="3"/>
        <charset val="129"/>
      </rPr>
      <t>准</t>
    </r>
    <r>
      <rPr>
        <sz val="10"/>
        <color theme="1"/>
        <rFont val="宋体"/>
        <family val="3"/>
        <charset val="134"/>
      </rPr>
      <t>备</t>
    </r>
    <phoneticPr fontId="4" type="noConversion"/>
  </si>
  <si>
    <r>
      <rPr>
        <sz val="10"/>
        <color theme="1"/>
        <rFont val="宋体"/>
        <family val="3"/>
        <charset val="134"/>
      </rPr>
      <t>应</t>
    </r>
    <r>
      <rPr>
        <sz val="10"/>
        <color theme="1"/>
        <rFont val="GulimChe"/>
        <family val="3"/>
        <charset val="129"/>
      </rPr>
      <t>收</t>
    </r>
    <r>
      <rPr>
        <sz val="10"/>
        <color theme="1"/>
        <rFont val="宋体"/>
        <family val="3"/>
        <charset val="134"/>
      </rPr>
      <t>账</t>
    </r>
    <r>
      <rPr>
        <sz val="10"/>
        <color theme="1"/>
        <rFont val="GulimChe"/>
        <family val="3"/>
        <charset val="129"/>
      </rPr>
      <t>款</t>
    </r>
    <r>
      <rPr>
        <sz val="10"/>
        <color theme="1"/>
        <rFont val="宋体"/>
        <family val="3"/>
        <charset val="134"/>
      </rPr>
      <t>净额</t>
    </r>
    <phoneticPr fontId="1" type="noConversion"/>
  </si>
  <si>
    <r>
      <t xml:space="preserve">    其他</t>
    </r>
    <r>
      <rPr>
        <sz val="10"/>
        <color theme="1"/>
        <rFont val="宋体"/>
        <family val="3"/>
        <charset val="134"/>
      </rPr>
      <t>应</t>
    </r>
    <r>
      <rPr>
        <sz val="10"/>
        <color theme="1"/>
        <rFont val="GulimChe"/>
        <family val="3"/>
        <charset val="129"/>
      </rPr>
      <t>收款</t>
    </r>
    <phoneticPr fontId="4" type="noConversion"/>
  </si>
  <si>
    <r>
      <t xml:space="preserve">    存</t>
    </r>
    <r>
      <rPr>
        <sz val="10"/>
        <color theme="1"/>
        <rFont val="宋体"/>
        <family val="3"/>
        <charset val="134"/>
      </rPr>
      <t>货</t>
    </r>
    <phoneticPr fontId="4" type="noConversion"/>
  </si>
  <si>
    <r>
      <t xml:space="preserve">    待</t>
    </r>
    <r>
      <rPr>
        <sz val="10"/>
        <color theme="1"/>
        <rFont val="宋体"/>
        <family val="3"/>
        <charset val="134"/>
      </rPr>
      <t>摊费</t>
    </r>
    <r>
      <rPr>
        <sz val="10"/>
        <color theme="1"/>
        <rFont val="GulimChe"/>
        <family val="3"/>
        <charset val="129"/>
      </rPr>
      <t>用</t>
    </r>
    <phoneticPr fontId="4" type="noConversion"/>
  </si>
  <si>
    <t>流动资产合计</t>
    <phoneticPr fontId="4" type="noConversion"/>
  </si>
  <si>
    <r>
      <t>固定</t>
    </r>
    <r>
      <rPr>
        <sz val="10"/>
        <color theme="1"/>
        <rFont val="宋体"/>
        <family val="3"/>
        <charset val="134"/>
      </rPr>
      <t>资产</t>
    </r>
    <r>
      <rPr>
        <sz val="10"/>
        <color theme="1"/>
        <rFont val="GulimChe"/>
        <family val="3"/>
        <charset val="129"/>
      </rPr>
      <t>：</t>
    </r>
    <phoneticPr fontId="4" type="noConversion"/>
  </si>
  <si>
    <r>
      <t xml:space="preserve">    固定</t>
    </r>
    <r>
      <rPr>
        <sz val="10"/>
        <color theme="1"/>
        <rFont val="宋体"/>
        <family val="3"/>
        <charset val="134"/>
      </rPr>
      <t>资产</t>
    </r>
    <r>
      <rPr>
        <sz val="10"/>
        <color theme="1"/>
        <rFont val="GulimChe"/>
        <family val="3"/>
        <charset val="129"/>
      </rPr>
      <t>原</t>
    </r>
    <r>
      <rPr>
        <sz val="10"/>
        <color theme="1"/>
        <rFont val="宋体"/>
        <family val="3"/>
        <charset val="134"/>
      </rPr>
      <t>值</t>
    </r>
    <phoneticPr fontId="4" type="noConversion"/>
  </si>
  <si>
    <r>
      <t xml:space="preserve"> </t>
    </r>
    <r>
      <rPr>
        <sz val="10"/>
        <color theme="1"/>
        <rFont val="宋体"/>
        <family val="3"/>
        <charset val="134"/>
      </rPr>
      <t>减</t>
    </r>
    <r>
      <rPr>
        <sz val="10"/>
        <color theme="1"/>
        <rFont val="GulimChe"/>
        <family val="3"/>
        <charset val="129"/>
      </rPr>
      <t>:累</t>
    </r>
    <r>
      <rPr>
        <sz val="10"/>
        <color theme="1"/>
        <rFont val="宋体"/>
        <family val="3"/>
        <charset val="134"/>
      </rPr>
      <t>计</t>
    </r>
    <r>
      <rPr>
        <sz val="10"/>
        <color theme="1"/>
        <rFont val="GulimChe"/>
        <family val="3"/>
        <charset val="129"/>
      </rPr>
      <t>折</t>
    </r>
    <r>
      <rPr>
        <sz val="10"/>
        <color theme="1"/>
        <rFont val="宋体"/>
        <family val="3"/>
        <charset val="134"/>
      </rPr>
      <t>旧</t>
    </r>
    <phoneticPr fontId="4" type="noConversion"/>
  </si>
  <si>
    <r>
      <t>固定</t>
    </r>
    <r>
      <rPr>
        <sz val="10"/>
        <color theme="1"/>
        <rFont val="宋体"/>
        <family val="3"/>
        <charset val="134"/>
      </rPr>
      <t>资产净值</t>
    </r>
    <phoneticPr fontId="4" type="noConversion"/>
  </si>
  <si>
    <r>
      <t xml:space="preserve">    待</t>
    </r>
    <r>
      <rPr>
        <sz val="10"/>
        <color theme="1"/>
        <rFont val="宋体"/>
        <family val="3"/>
        <charset val="134"/>
      </rPr>
      <t>处</t>
    </r>
    <r>
      <rPr>
        <sz val="10"/>
        <color theme="1"/>
        <rFont val="GulimChe"/>
        <family val="3"/>
        <charset val="129"/>
      </rPr>
      <t>理</t>
    </r>
    <r>
      <rPr>
        <sz val="10"/>
        <color theme="1"/>
        <rFont val="宋体"/>
        <family val="3"/>
        <charset val="134"/>
      </rPr>
      <t>财产损</t>
    </r>
    <r>
      <rPr>
        <sz val="10"/>
        <color theme="1"/>
        <rFont val="GulimChe"/>
        <family val="3"/>
        <charset val="129"/>
      </rPr>
      <t>溢</t>
    </r>
    <phoneticPr fontId="4" type="noConversion"/>
  </si>
  <si>
    <t>固定资产合计</t>
    <phoneticPr fontId="4" type="noConversion"/>
  </si>
  <si>
    <t>资产总计</t>
    <phoneticPr fontId="4" type="noConversion"/>
  </si>
  <si>
    <r>
      <t>流</t>
    </r>
    <r>
      <rPr>
        <sz val="10"/>
        <color theme="1"/>
        <rFont val="宋体"/>
        <family val="3"/>
        <charset val="134"/>
      </rPr>
      <t>动负债</t>
    </r>
    <r>
      <rPr>
        <sz val="10"/>
        <color theme="1"/>
        <rFont val="GulimChe"/>
        <family val="3"/>
        <charset val="129"/>
      </rPr>
      <t>：</t>
    </r>
    <phoneticPr fontId="4" type="noConversion"/>
  </si>
  <si>
    <t>流动负债合计</t>
    <phoneticPr fontId="4" type="noConversion"/>
  </si>
  <si>
    <r>
      <t>所有者</t>
    </r>
    <r>
      <rPr>
        <sz val="10"/>
        <color theme="1"/>
        <rFont val="宋体"/>
        <family val="3"/>
        <charset val="134"/>
      </rPr>
      <t>权</t>
    </r>
    <r>
      <rPr>
        <sz val="10"/>
        <color theme="1"/>
        <rFont val="GulimChe"/>
        <family val="3"/>
        <charset val="129"/>
      </rPr>
      <t>益：</t>
    </r>
    <phoneticPr fontId="4" type="noConversion"/>
  </si>
  <si>
    <r>
      <t xml:space="preserve">    </t>
    </r>
    <r>
      <rPr>
        <sz val="10"/>
        <color theme="1"/>
        <rFont val="宋体"/>
        <family val="3"/>
        <charset val="134"/>
      </rPr>
      <t>实</t>
    </r>
    <r>
      <rPr>
        <sz val="10"/>
        <color theme="1"/>
        <rFont val="GulimChe"/>
        <family val="3"/>
        <charset val="129"/>
      </rPr>
      <t>收</t>
    </r>
    <r>
      <rPr>
        <sz val="10"/>
        <color theme="1"/>
        <rFont val="宋体"/>
        <family val="3"/>
        <charset val="134"/>
      </rPr>
      <t>资</t>
    </r>
    <r>
      <rPr>
        <sz val="10"/>
        <color theme="1"/>
        <rFont val="GulimChe"/>
        <family val="3"/>
        <charset val="129"/>
      </rPr>
      <t>本</t>
    </r>
    <phoneticPr fontId="4" type="noConversion"/>
  </si>
  <si>
    <r>
      <t xml:space="preserve">    </t>
    </r>
    <r>
      <rPr>
        <sz val="10"/>
        <color theme="1"/>
        <rFont val="宋体"/>
        <family val="3"/>
        <charset val="134"/>
      </rPr>
      <t>资</t>
    </r>
    <r>
      <rPr>
        <sz val="10"/>
        <color theme="1"/>
        <rFont val="GulimChe"/>
        <family val="3"/>
        <charset val="129"/>
      </rPr>
      <t>本公</t>
    </r>
    <r>
      <rPr>
        <sz val="10"/>
        <color theme="1"/>
        <rFont val="宋体"/>
        <family val="3"/>
        <charset val="134"/>
      </rPr>
      <t>积</t>
    </r>
    <phoneticPr fontId="4" type="noConversion"/>
  </si>
  <si>
    <r>
      <t xml:space="preserve">    盈余公</t>
    </r>
    <r>
      <rPr>
        <sz val="10"/>
        <color theme="1"/>
        <rFont val="宋体"/>
        <family val="3"/>
        <charset val="134"/>
      </rPr>
      <t>积</t>
    </r>
    <phoneticPr fontId="4" type="noConversion"/>
  </si>
  <si>
    <r>
      <t xml:space="preserve">    未分配利</t>
    </r>
    <r>
      <rPr>
        <sz val="10"/>
        <color theme="1"/>
        <rFont val="宋体"/>
        <family val="3"/>
        <charset val="134"/>
      </rPr>
      <t>润</t>
    </r>
    <phoneticPr fontId="4" type="noConversion"/>
  </si>
  <si>
    <t>所有者权益合计</t>
    <phoneticPr fontId="4" type="noConversion"/>
  </si>
  <si>
    <t>负债及所有者权益合计</t>
    <phoneticPr fontId="4" type="noConversion"/>
  </si>
  <si>
    <t>借方总计</t>
  </si>
  <si>
    <t>贷方总计</t>
  </si>
  <si>
    <t>是否平衡</t>
  </si>
  <si>
    <t>科目编号</t>
  </si>
  <si>
    <t>科目名称</t>
  </si>
  <si>
    <t>期初数</t>
  </si>
  <si>
    <t>期末数</t>
  </si>
  <si>
    <t>库存现金</t>
  </si>
  <si>
    <t>1015</t>
  </si>
  <si>
    <t>其他货币基金</t>
  </si>
  <si>
    <t>1121</t>
  </si>
  <si>
    <t>1122</t>
  </si>
  <si>
    <t>1231</t>
  </si>
  <si>
    <t>1241</t>
  </si>
  <si>
    <t>1401</t>
  </si>
  <si>
    <t>材料采购</t>
  </si>
  <si>
    <t>1406</t>
  </si>
  <si>
    <t>1601</t>
  </si>
  <si>
    <t>1602</t>
  </si>
  <si>
    <t>1901</t>
  </si>
  <si>
    <t>待处理财产损益</t>
  </si>
  <si>
    <t>2001</t>
  </si>
  <si>
    <t>2201</t>
  </si>
  <si>
    <t>2202</t>
  </si>
  <si>
    <t>2211</t>
  </si>
  <si>
    <t>应付职工薪酬</t>
  </si>
  <si>
    <t>2231</t>
  </si>
  <si>
    <t>2221</t>
  </si>
  <si>
    <t>应交税费</t>
  </si>
  <si>
    <t>2241</t>
  </si>
  <si>
    <t>2401</t>
  </si>
  <si>
    <t>4001</t>
  </si>
  <si>
    <t>实收资本</t>
  </si>
  <si>
    <t>4103</t>
  </si>
  <si>
    <t>4104</t>
  </si>
  <si>
    <t>5001</t>
  </si>
  <si>
    <t>6001</t>
  </si>
  <si>
    <t>6051</t>
  </si>
  <si>
    <t>6111</t>
  </si>
  <si>
    <t>6301</t>
  </si>
  <si>
    <t>6401</t>
  </si>
  <si>
    <t>6405</t>
  </si>
  <si>
    <t>营业税金及附加</t>
  </si>
  <si>
    <t>6601</t>
  </si>
  <si>
    <t>销售费用</t>
  </si>
  <si>
    <t>6602</t>
  </si>
  <si>
    <t>6603</t>
  </si>
  <si>
    <t>6711</t>
  </si>
  <si>
    <t>6801</t>
  </si>
  <si>
    <t xml:space="preserve">    短期借款</t>
  </si>
  <si>
    <t xml:space="preserve">    应付票据</t>
  </si>
  <si>
    <t xml:space="preserve">    应付账款</t>
  </si>
  <si>
    <t xml:space="preserve">    应付职工薪酬</t>
  </si>
  <si>
    <t xml:space="preserve">    应付股利</t>
  </si>
  <si>
    <t xml:space="preserve">    应交税费</t>
  </si>
  <si>
    <t xml:space="preserve">    其他应付款</t>
  </si>
  <si>
    <t xml:space="preserve">    预提费用</t>
  </si>
  <si>
    <t>上期结构</t>
    <phoneticPr fontId="4" type="noConversion"/>
  </si>
  <si>
    <t>本期结构</t>
    <phoneticPr fontId="4" type="noConversion"/>
  </si>
  <si>
    <t>比例增减</t>
    <phoneticPr fontId="4" type="noConversion"/>
  </si>
  <si>
    <t>上期结构</t>
    <phoneticPr fontId="4" type="noConversion"/>
  </si>
  <si>
    <t>本期结构</t>
    <phoneticPr fontId="4" type="noConversion"/>
  </si>
  <si>
    <t>比例增减</t>
    <phoneticPr fontId="4" type="noConversion"/>
  </si>
  <si>
    <r>
      <rPr>
        <b/>
        <sz val="20"/>
        <color theme="1"/>
        <rFont val="方正中倩简体"/>
        <family val="4"/>
        <charset val="134"/>
      </rPr>
      <t>本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>期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>总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>分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>类</t>
    </r>
    <r>
      <rPr>
        <b/>
        <sz val="20"/>
        <color theme="1"/>
        <rFont val="汉仪楷体简"/>
        <family val="3"/>
        <charset val="134"/>
      </rPr>
      <t xml:space="preserve"> </t>
    </r>
    <r>
      <rPr>
        <b/>
        <sz val="20"/>
        <color theme="1"/>
        <rFont val="方正中倩简体"/>
        <family val="4"/>
        <charset val="134"/>
      </rPr>
      <t xml:space="preserve">账 </t>
    </r>
    <r>
      <rPr>
        <sz val="20"/>
        <color theme="1"/>
        <rFont val="方正中倩简体"/>
        <family val="4"/>
        <charset val="134"/>
      </rPr>
      <t xml:space="preserve">                                                           </t>
    </r>
    <phoneticPr fontId="1" type="noConversion"/>
  </si>
  <si>
    <t>（2013年5月）</t>
    <phoneticPr fontId="1" type="noConversion"/>
  </si>
  <si>
    <r>
      <rPr>
        <b/>
        <sz val="24"/>
        <color theme="1"/>
        <rFont val="华文隶书"/>
        <family val="3"/>
        <charset val="134"/>
      </rPr>
      <t>资  产  负  债  表</t>
    </r>
    <r>
      <rPr>
        <b/>
        <sz val="11"/>
        <color theme="1"/>
        <rFont val="华文隶书"/>
        <family val="3"/>
        <charset val="134"/>
      </rPr>
      <t>（2013年5月）</t>
    </r>
    <phoneticPr fontId="1" type="noConversion"/>
  </si>
  <si>
    <t xml:space="preserve">单位名称：华郎集团                         金额单位：元                           制表：                              审核：        </t>
    <phoneticPr fontId="1" type="noConversion"/>
  </si>
  <si>
    <t xml:space="preserve">单位名称：华郎集团     金额单位：元      制表：          审核：        </t>
    <phoneticPr fontId="1" type="noConversion"/>
  </si>
  <si>
    <t>企业短期负债结构分析表</t>
    <phoneticPr fontId="1" type="noConversion"/>
  </si>
  <si>
    <t>公司名称</t>
    <phoneticPr fontId="1" type="noConversion"/>
  </si>
  <si>
    <t>制表时间</t>
    <phoneticPr fontId="1" type="noConversion"/>
  </si>
  <si>
    <t>制表部门</t>
    <phoneticPr fontId="1" type="noConversion"/>
  </si>
  <si>
    <t>财务部</t>
    <phoneticPr fontId="1" type="noConversion"/>
  </si>
  <si>
    <t>单位</t>
    <phoneticPr fontId="1" type="noConversion"/>
  </si>
  <si>
    <t>元</t>
    <phoneticPr fontId="1" type="noConversion"/>
  </si>
  <si>
    <t>负债项目</t>
    <phoneticPr fontId="1" type="noConversion"/>
  </si>
  <si>
    <t>期初数</t>
    <phoneticPr fontId="1" type="noConversion"/>
  </si>
  <si>
    <t>期末数</t>
    <phoneticPr fontId="1" type="noConversion"/>
  </si>
  <si>
    <t>本期增减数</t>
    <phoneticPr fontId="1" type="noConversion"/>
  </si>
  <si>
    <t>比例</t>
    <phoneticPr fontId="1" type="noConversion"/>
  </si>
  <si>
    <t>排名</t>
    <phoneticPr fontId="1" type="noConversion"/>
  </si>
  <si>
    <t>短期借款</t>
    <phoneticPr fontId="1" type="noConversion"/>
  </si>
  <si>
    <t>应付票据</t>
    <phoneticPr fontId="1" type="noConversion"/>
  </si>
  <si>
    <t>应付账款</t>
    <phoneticPr fontId="1" type="noConversion"/>
  </si>
  <si>
    <t>预收账款</t>
    <phoneticPr fontId="1" type="noConversion"/>
  </si>
  <si>
    <t>其他应付款</t>
    <phoneticPr fontId="1" type="noConversion"/>
  </si>
  <si>
    <t>应付工资和福利费</t>
    <phoneticPr fontId="1" type="noConversion"/>
  </si>
  <si>
    <t>预提费用</t>
    <phoneticPr fontId="1" type="noConversion"/>
  </si>
  <si>
    <t>应交税金</t>
    <phoneticPr fontId="1" type="noConversion"/>
  </si>
  <si>
    <t>其他流动负债</t>
    <phoneticPr fontId="1" type="noConversion"/>
  </si>
  <si>
    <t>短期负债合计</t>
    <phoneticPr fontId="1" type="noConversion"/>
  </si>
  <si>
    <t>华郎集团</t>
    <phoneticPr fontId="1" type="noConversion"/>
  </si>
  <si>
    <r>
      <rPr>
        <b/>
        <sz val="18"/>
        <color theme="1"/>
        <rFont val="微软雅黑"/>
        <family val="2"/>
        <charset val="134"/>
      </rPr>
      <t>资产负债表结构分析</t>
    </r>
    <r>
      <rPr>
        <b/>
        <sz val="11"/>
        <color theme="1"/>
        <rFont val="微软雅黑"/>
        <family val="2"/>
        <charset val="134"/>
      </rPr>
      <t>（2017年5月）</t>
    </r>
    <phoneticPr fontId="1" type="noConversion"/>
  </si>
  <si>
    <t>流动资产：</t>
    <phoneticPr fontId="4" type="noConversion"/>
  </si>
  <si>
    <t>流动负债：</t>
    <phoneticPr fontId="4" type="noConversion"/>
  </si>
  <si>
    <t xml:space="preserve">    货币资金</t>
    <phoneticPr fontId="1" type="noConversion"/>
  </si>
  <si>
    <t xml:space="preserve">    应收票据</t>
    <phoneticPr fontId="1" type="noConversion"/>
  </si>
  <si>
    <t xml:space="preserve">    应收账款</t>
    <phoneticPr fontId="1" type="noConversion"/>
  </si>
  <si>
    <t xml:space="preserve">    减:坏帐准备</t>
    <phoneticPr fontId="4" type="noConversion"/>
  </si>
  <si>
    <t>应收账款净额</t>
    <phoneticPr fontId="1" type="noConversion"/>
  </si>
  <si>
    <t xml:space="preserve">    其他应收款</t>
    <phoneticPr fontId="4" type="noConversion"/>
  </si>
  <si>
    <t xml:space="preserve">    存货</t>
    <phoneticPr fontId="4" type="noConversion"/>
  </si>
  <si>
    <t xml:space="preserve">    待摊费用</t>
    <phoneticPr fontId="4" type="noConversion"/>
  </si>
  <si>
    <t>固定资产：</t>
    <phoneticPr fontId="4" type="noConversion"/>
  </si>
  <si>
    <t>所有者权益：</t>
    <phoneticPr fontId="4" type="noConversion"/>
  </si>
  <si>
    <t xml:space="preserve">    固定资产原值</t>
    <phoneticPr fontId="4" type="noConversion"/>
  </si>
  <si>
    <t xml:space="preserve">    实收资本</t>
    <phoneticPr fontId="4" type="noConversion"/>
  </si>
  <si>
    <t xml:space="preserve"> 减:累计折旧</t>
    <phoneticPr fontId="4" type="noConversion"/>
  </si>
  <si>
    <t xml:space="preserve">    资本公积</t>
    <phoneticPr fontId="4" type="noConversion"/>
  </si>
  <si>
    <t>固定资产净值</t>
    <phoneticPr fontId="4" type="noConversion"/>
  </si>
  <si>
    <t xml:space="preserve">    盈余公积</t>
    <phoneticPr fontId="4" type="noConversion"/>
  </si>
  <si>
    <t xml:space="preserve">    待处理财产损溢</t>
    <phoneticPr fontId="4" type="noConversion"/>
  </si>
  <si>
    <t xml:space="preserve">    未分配利润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</si>
</sst>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￥&quot;#,##0.00;&quot;￥&quot;\-#,##0.00"/>
    <numFmt numFmtId="177" formatCode="0.00_);[Red]\(0.00\)"/>
    <numFmt numFmtId="178" formatCode="0.00_ ;[Red]\-0.00\ "/>
    <numFmt numFmtId="179" formatCode="&quot;￥&quot;#,##0.00_);[Red]\(&quot;￥&quot;#,##0.00\)"/>
  </numFmts>
  <fonts count="3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Gungsuh"/>
      <family val="1"/>
      <charset val="129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Gungsuh"/>
      <family val="1"/>
      <charset val="129"/>
    </font>
    <font>
      <b/>
      <sz val="20"/>
      <color theme="1"/>
      <name val="方正中倩简体"/>
      <family val="4"/>
      <charset val="134"/>
    </font>
    <font>
      <sz val="10"/>
      <color theme="1"/>
      <name val="GulimChe"/>
      <family val="3"/>
      <charset val="129"/>
    </font>
    <font>
      <b/>
      <sz val="22"/>
      <color theme="1"/>
      <name val="华文隶书"/>
      <family val="3"/>
      <charset val="134"/>
    </font>
    <font>
      <b/>
      <sz val="24"/>
      <color theme="1"/>
      <name val="华文隶书"/>
      <family val="3"/>
      <charset val="134"/>
    </font>
    <font>
      <b/>
      <sz val="11"/>
      <color theme="1"/>
      <name val="华文隶书"/>
      <family val="3"/>
      <charset val="134"/>
    </font>
    <font>
      <b/>
      <sz val="22"/>
      <color theme="1"/>
      <name val="宋体"/>
      <family val="3"/>
      <charset val="134"/>
    </font>
    <font>
      <sz val="11"/>
      <color theme="1"/>
      <name val="汉仪楷体简"/>
      <family val="3"/>
      <charset val="134"/>
    </font>
    <font>
      <b/>
      <sz val="11"/>
      <color theme="0"/>
      <name val="汉仪细中圆简"/>
      <family val="3"/>
      <charset val="134"/>
    </font>
    <font>
      <sz val="11"/>
      <color theme="1"/>
      <name val="GulimChe"/>
      <family val="3"/>
      <charset val="129"/>
    </font>
    <font>
      <sz val="20"/>
      <color theme="1"/>
      <name val="方正中倩简体"/>
      <family val="4"/>
      <charset val="134"/>
    </font>
    <font>
      <b/>
      <sz val="20"/>
      <color theme="1"/>
      <name val="汉仪楷体简"/>
      <family val="3"/>
      <charset val="134"/>
    </font>
    <font>
      <sz val="10"/>
      <color theme="1"/>
      <name val="Dotum"/>
      <family val="2"/>
      <charset val="129"/>
    </font>
    <font>
      <sz val="1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  <font>
      <b/>
      <sz val="22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1"/>
      <color theme="1"/>
      <name val="汉仪楷体简"/>
      <family val="3"/>
      <charset val="134"/>
    </font>
    <font>
      <b/>
      <sz val="11"/>
      <color theme="0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theme="3" tint="0.39991454817346722"/>
      </left>
      <right style="thin">
        <color theme="3" tint="0.39991454817346722"/>
      </right>
      <top style="double">
        <color theme="3" tint="0.39994506668294322"/>
      </top>
      <bottom style="double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double">
        <color theme="3" tint="0.39994506668294322"/>
      </top>
      <bottom style="double">
        <color theme="3" tint="0.39988402966399123"/>
      </bottom>
      <diagonal/>
    </border>
    <border>
      <left style="double">
        <color theme="3" tint="0.39991454817346722"/>
      </left>
      <right style="thin">
        <color theme="3" tint="0.39988402966399123"/>
      </right>
      <top style="double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double">
        <color theme="3" tint="0.39988402966399123"/>
      </top>
      <bottom style="thin">
        <color theme="3" tint="0.39988402966399123"/>
      </bottom>
      <diagonal/>
    </border>
    <border>
      <left style="double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double">
        <color theme="3" tint="0.39991454817346722"/>
      </left>
      <right style="thin">
        <color theme="3" tint="0.39988402966399123"/>
      </right>
      <top style="thin">
        <color theme="3" tint="0.39988402966399123"/>
      </top>
      <bottom style="double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double">
        <color theme="3" tint="0.39988402966399123"/>
      </bottom>
      <diagonal/>
    </border>
    <border>
      <left/>
      <right/>
      <top/>
      <bottom style="medium">
        <color rgb="FF92D050"/>
      </bottom>
      <diagonal/>
    </border>
    <border>
      <left style="thin">
        <color theme="3" tint="0.399884029663991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thin">
        <color theme="3" tint="0.39991454817346722"/>
      </left>
      <right style="thin">
        <color theme="3" tint="0.39991454817346722"/>
      </right>
      <top style="double">
        <color theme="3" tint="0.39988402966399123"/>
      </top>
      <bottom style="double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double">
        <color theme="3" tint="0.39988402966399123"/>
      </top>
      <bottom style="double">
        <color theme="3" tint="0.39988402966399123"/>
      </bottom>
      <diagonal/>
    </border>
    <border>
      <left style="medium">
        <color theme="8"/>
      </left>
      <right style="double">
        <color theme="8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0" fillId="9" borderId="17" applyProtection="0">
      <alignment horizontal="center" vertical="center"/>
    </xf>
    <xf numFmtId="9" fontId="2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/>
    <xf numFmtId="178" fontId="2" fillId="2" borderId="4" xfId="0" applyNumberFormat="1" applyFont="1" applyFill="1" applyBorder="1" applyAlignment="1"/>
    <xf numFmtId="0" fontId="9" fillId="2" borderId="4" xfId="0" applyFont="1" applyFill="1" applyBorder="1" applyAlignment="1"/>
    <xf numFmtId="0" fontId="9" fillId="2" borderId="5" xfId="0" applyFont="1" applyFill="1" applyBorder="1" applyAlignment="1">
      <alignment horizontal="left" vertical="center"/>
    </xf>
    <xf numFmtId="178" fontId="2" fillId="2" borderId="6" xfId="0" applyNumberFormat="1" applyFont="1" applyFill="1" applyBorder="1" applyAlignment="1"/>
    <xf numFmtId="0" fontId="9" fillId="2" borderId="6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6" fillId="5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/>
    <xf numFmtId="0" fontId="9" fillId="2" borderId="6" xfId="0" applyFont="1" applyFill="1" applyBorder="1" applyAlignme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178" fontId="9" fillId="2" borderId="6" xfId="0" applyNumberFormat="1" applyFont="1" applyFill="1" applyBorder="1" applyAlignment="1"/>
    <xf numFmtId="178" fontId="7" fillId="2" borderId="6" xfId="0" applyNumberFormat="1" applyFont="1" applyFill="1" applyBorder="1" applyAlignment="1"/>
    <xf numFmtId="178" fontId="16" fillId="2" borderId="6" xfId="0" applyNumberFormat="1" applyFont="1" applyFill="1" applyBorder="1" applyAlignment="1"/>
    <xf numFmtId="178" fontId="2" fillId="2" borderId="6" xfId="0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178" fontId="6" fillId="7" borderId="6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178" fontId="6" fillId="7" borderId="8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left" vertical="center"/>
    </xf>
    <xf numFmtId="178" fontId="9" fillId="8" borderId="6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2" borderId="9" xfId="0" applyFont="1" applyFill="1" applyBorder="1" applyAlignment="1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178" fontId="9" fillId="2" borderId="10" xfId="0" applyNumberFormat="1" applyFont="1" applyFill="1" applyBorder="1" applyAlignment="1"/>
    <xf numFmtId="178" fontId="2" fillId="2" borderId="10" xfId="0" applyNumberFormat="1" applyFont="1" applyFill="1" applyBorder="1" applyAlignment="1"/>
    <xf numFmtId="178" fontId="6" fillId="7" borderId="10" xfId="0" applyNumberFormat="1" applyFont="1" applyFill="1" applyBorder="1" applyAlignment="1">
      <alignment horizontal="center" vertical="center"/>
    </xf>
    <xf numFmtId="178" fontId="16" fillId="2" borderId="10" xfId="0" applyNumberFormat="1" applyFont="1" applyFill="1" applyBorder="1" applyAlignment="1"/>
    <xf numFmtId="178" fontId="2" fillId="2" borderId="10" xfId="0" applyNumberFormat="1" applyFont="1" applyFill="1" applyBorder="1" applyAlignment="1">
      <alignment horizontal="center"/>
    </xf>
    <xf numFmtId="178" fontId="2" fillId="2" borderId="11" xfId="0" applyNumberFormat="1" applyFont="1" applyFill="1" applyBorder="1" applyAlignment="1"/>
    <xf numFmtId="178" fontId="2" fillId="2" borderId="12" xfId="0" applyNumberFormat="1" applyFont="1" applyFill="1" applyBorder="1" applyAlignment="1"/>
    <xf numFmtId="0" fontId="15" fillId="6" borderId="1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177" fontId="19" fillId="2" borderId="15" xfId="0" applyNumberFormat="1" applyFont="1" applyFill="1" applyBorder="1">
      <alignment vertical="center"/>
    </xf>
    <xf numFmtId="177" fontId="19" fillId="2" borderId="15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9" fontId="0" fillId="0" borderId="16" xfId="2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9" fontId="24" fillId="0" borderId="16" xfId="0" applyNumberFormat="1" applyFont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178" fontId="31" fillId="0" borderId="16" xfId="0" applyNumberFormat="1" applyFont="1" applyFill="1" applyBorder="1" applyAlignment="1">
      <alignment horizontal="center" vertical="center"/>
    </xf>
    <xf numFmtId="178" fontId="32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78" fontId="32" fillId="0" borderId="25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0" fontId="31" fillId="0" borderId="16" xfId="0" applyNumberFormat="1" applyFont="1" applyFill="1" applyBorder="1" applyAlignment="1">
      <alignment vertical="center"/>
    </xf>
    <xf numFmtId="10" fontId="31" fillId="0" borderId="25" xfId="0" applyNumberFormat="1" applyFont="1" applyFill="1" applyBorder="1" applyAlignment="1">
      <alignment vertical="center"/>
    </xf>
    <xf numFmtId="178" fontId="31" fillId="0" borderId="16" xfId="0" applyNumberFormat="1" applyFont="1" applyFill="1" applyBorder="1" applyAlignment="1">
      <alignment vertical="center"/>
    </xf>
    <xf numFmtId="10" fontId="31" fillId="0" borderId="23" xfId="0" applyNumberFormat="1" applyFont="1" applyFill="1" applyBorder="1" applyAlignment="1">
      <alignment vertical="center"/>
    </xf>
    <xf numFmtId="178" fontId="32" fillId="0" borderId="16" xfId="0" applyNumberFormat="1" applyFont="1" applyFill="1" applyBorder="1" applyAlignment="1">
      <alignment vertical="center"/>
    </xf>
    <xf numFmtId="10" fontId="31" fillId="0" borderId="26" xfId="0" applyNumberFormat="1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178" fontId="31" fillId="0" borderId="23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</cellXfs>
  <cellStyles count="3">
    <cellStyle name="百分比" xfId="2" builtinId="5"/>
    <cellStyle name="常规" xfId="0" builtinId="0"/>
    <cellStyle name="自定义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081;&#36947;&#20986;&#29256;&#31038;/Excel%202007&#36130;&#21153;&#25253;&#34920;&#21046;&#20316;&#25216;&#24039;&#19982;&#32508;&#21512;&#26696;&#20363;&#25805;&#20316;/09/&#20225;&#19994;&#26085;&#24120;&#36134;&#21153;&#22788;&#29702;&#65288;&#26368;&#324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081;&#36947;&#20986;&#29256;&#31038;/Excel%20&#36130;&#21153;&#25253;&#34920;&#21046;&#20316;&#25216;&#24039;&#19982;&#32508;&#21512;&#26696;&#20363;&#25805;&#20316;/09/&#20225;&#19994;&#26085;&#24120;&#36134;&#21153;&#22788;&#2970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14;&#25991;&#20214;&#22841;/&#31185;&#23398;&#20986;&#29256;&#31038;/2013/Excel%202010&#26085;&#24120;&#20250;&#35745;&#19982;&#36130;&#21153;&#31649;&#29702;/&#25968;&#25454;&#28304;/&#31532;15&#31456;/&#20250;&#35745;&#20973;&#35777;&#35760;&#24405;&#26597;&#35810;&#19982;&#31649;&#2970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185;&#28023;&#20986;&#29256;&#31038;/Excel%202007&#26085;&#24120;&#20250;&#35745;&#19982;&#36130;&#21153;&#31649;&#29702;&#23398;&#20064;&#19977;&#27493;&#26354;/&#31532;13&#31456;%20%20&#22312;Excel%202007&#20013;&#31649;&#29702;&#20250;&#35745;&#20973;&#35777;/&#22312;Excel&#20013;&#31649;&#29702;&#20250;&#35745;&#20973;&#357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业会计科目"/>
      <sheetName val="总分类科目"/>
      <sheetName val="收款凭证"/>
      <sheetName val="付款凭证"/>
      <sheetName val="转账凭证"/>
      <sheetName val="本期记账凭证清单"/>
      <sheetName val="期初余额表"/>
      <sheetName val="总分类账"/>
      <sheetName val="Sheet1"/>
      <sheetName val="Sheet1 (2)"/>
      <sheetName val="Sheet1 (3)"/>
    </sheetNames>
    <sheetDataSet>
      <sheetData sheetId="0">
        <row r="3">
          <cell r="A3" t="str">
            <v>1001</v>
          </cell>
          <cell r="B3" t="str">
            <v/>
          </cell>
        </row>
        <row r="4">
          <cell r="A4" t="str">
            <v>1002</v>
          </cell>
          <cell r="B4" t="str">
            <v/>
          </cell>
        </row>
        <row r="5">
          <cell r="A5" t="str">
            <v>100201</v>
          </cell>
          <cell r="B5" t="str">
            <v/>
          </cell>
        </row>
        <row r="6">
          <cell r="A6" t="str">
            <v>100202</v>
          </cell>
          <cell r="B6" t="str">
            <v/>
          </cell>
        </row>
        <row r="7">
          <cell r="A7" t="str">
            <v>100203</v>
          </cell>
          <cell r="B7" t="str">
            <v/>
          </cell>
        </row>
        <row r="8">
          <cell r="A8" t="str">
            <v>100206</v>
          </cell>
          <cell r="B8" t="str">
            <v/>
          </cell>
        </row>
        <row r="9">
          <cell r="A9" t="str">
            <v>1009</v>
          </cell>
          <cell r="B9" t="str">
            <v/>
          </cell>
        </row>
        <row r="10">
          <cell r="A10" t="str">
            <v>1111</v>
          </cell>
          <cell r="B10" t="str">
            <v/>
          </cell>
        </row>
        <row r="11">
          <cell r="A11" t="str">
            <v>1131</v>
          </cell>
          <cell r="B11" t="str">
            <v/>
          </cell>
        </row>
        <row r="12">
          <cell r="A12" t="str">
            <v>113101</v>
          </cell>
          <cell r="B12" t="str">
            <v/>
          </cell>
        </row>
        <row r="13">
          <cell r="A13" t="str">
            <v>113103</v>
          </cell>
          <cell r="B13" t="str">
            <v/>
          </cell>
        </row>
        <row r="14">
          <cell r="A14" t="str">
            <v>1133</v>
          </cell>
          <cell r="B14" t="str">
            <v/>
          </cell>
        </row>
        <row r="15">
          <cell r="A15" t="str">
            <v>113301</v>
          </cell>
          <cell r="B15" t="str">
            <v/>
          </cell>
        </row>
        <row r="16">
          <cell r="A16" t="str">
            <v>113302</v>
          </cell>
          <cell r="B16" t="str">
            <v/>
          </cell>
        </row>
        <row r="17">
          <cell r="A17" t="str">
            <v>1141</v>
          </cell>
          <cell r="B17" t="str">
            <v/>
          </cell>
        </row>
        <row r="18">
          <cell r="A18" t="str">
            <v>1211</v>
          </cell>
          <cell r="B18" t="str">
            <v/>
          </cell>
        </row>
        <row r="19">
          <cell r="A19" t="str">
            <v>121101</v>
          </cell>
          <cell r="B19" t="str">
            <v/>
          </cell>
        </row>
        <row r="20">
          <cell r="A20" t="str">
            <v>121102</v>
          </cell>
          <cell r="B20" t="str">
            <v/>
          </cell>
        </row>
        <row r="21">
          <cell r="A21" t="str">
            <v>1243</v>
          </cell>
          <cell r="B21" t="str">
            <v/>
          </cell>
        </row>
        <row r="22">
          <cell r="A22" t="str">
            <v>1301</v>
          </cell>
          <cell r="B22" t="str">
            <v/>
          </cell>
        </row>
        <row r="23">
          <cell r="A23" t="str">
            <v>1501</v>
          </cell>
          <cell r="B23" t="str">
            <v/>
          </cell>
        </row>
        <row r="24">
          <cell r="A24" t="str">
            <v>1502</v>
          </cell>
          <cell r="B24" t="str">
            <v/>
          </cell>
        </row>
        <row r="25">
          <cell r="A25" t="str">
            <v>1911</v>
          </cell>
          <cell r="B25" t="str">
            <v/>
          </cell>
        </row>
        <row r="26">
          <cell r="A26" t="str">
            <v>2101</v>
          </cell>
          <cell r="B26" t="str">
            <v>短期借款</v>
          </cell>
        </row>
        <row r="27">
          <cell r="A27" t="str">
            <v>2111</v>
          </cell>
          <cell r="B27" t="str">
            <v/>
          </cell>
        </row>
        <row r="28">
          <cell r="A28" t="str">
            <v>211101</v>
          </cell>
          <cell r="B28" t="str">
            <v/>
          </cell>
        </row>
        <row r="29">
          <cell r="A29" t="str">
            <v>211102</v>
          </cell>
          <cell r="B29" t="str">
            <v/>
          </cell>
        </row>
        <row r="30">
          <cell r="A30" t="str">
            <v>2121</v>
          </cell>
          <cell r="B30" t="str">
            <v/>
          </cell>
        </row>
        <row r="31">
          <cell r="A31" t="str">
            <v>212101</v>
          </cell>
          <cell r="B31" t="str">
            <v/>
          </cell>
        </row>
        <row r="32">
          <cell r="A32" t="str">
            <v>212102</v>
          </cell>
          <cell r="B32" t="str">
            <v/>
          </cell>
        </row>
        <row r="33">
          <cell r="A33" t="str">
            <v>2151</v>
          </cell>
          <cell r="B33" t="str">
            <v/>
          </cell>
        </row>
        <row r="34">
          <cell r="A34" t="str">
            <v>2153</v>
          </cell>
          <cell r="B34" t="str">
            <v/>
          </cell>
        </row>
        <row r="35">
          <cell r="A35" t="str">
            <v>2161</v>
          </cell>
          <cell r="B35" t="str">
            <v/>
          </cell>
        </row>
        <row r="36">
          <cell r="A36" t="str">
            <v>2171</v>
          </cell>
          <cell r="B36" t="str">
            <v/>
          </cell>
        </row>
        <row r="37">
          <cell r="A37" t="str">
            <v>217101</v>
          </cell>
          <cell r="B37" t="str">
            <v/>
          </cell>
        </row>
        <row r="38">
          <cell r="A38" t="str">
            <v>21710101</v>
          </cell>
          <cell r="B38" t="str">
            <v/>
          </cell>
        </row>
        <row r="39">
          <cell r="A39" t="str">
            <v>21710102</v>
          </cell>
          <cell r="B39" t="str">
            <v/>
          </cell>
        </row>
        <row r="40">
          <cell r="A40" t="str">
            <v>217106</v>
          </cell>
          <cell r="B40" t="str">
            <v/>
          </cell>
        </row>
        <row r="41">
          <cell r="A41" t="str">
            <v>2181</v>
          </cell>
          <cell r="B41" t="str">
            <v/>
          </cell>
        </row>
        <row r="42">
          <cell r="A42" t="str">
            <v>2191</v>
          </cell>
          <cell r="B42" t="str">
            <v/>
          </cell>
        </row>
        <row r="43">
          <cell r="A43" t="str">
            <v>3101</v>
          </cell>
          <cell r="B43" t="str">
            <v/>
          </cell>
        </row>
        <row r="44">
          <cell r="A44" t="str">
            <v>3121</v>
          </cell>
          <cell r="B44" t="str">
            <v/>
          </cell>
        </row>
        <row r="45">
          <cell r="A45" t="str">
            <v>3131</v>
          </cell>
          <cell r="B45" t="str">
            <v/>
          </cell>
        </row>
        <row r="46">
          <cell r="A46" t="str">
            <v>3141</v>
          </cell>
          <cell r="B46" t="str">
            <v/>
          </cell>
        </row>
        <row r="47">
          <cell r="A47" t="str">
            <v>4101</v>
          </cell>
          <cell r="B47" t="str">
            <v/>
          </cell>
        </row>
        <row r="48">
          <cell r="A48" t="str">
            <v>410101</v>
          </cell>
          <cell r="B48" t="str">
            <v/>
          </cell>
        </row>
        <row r="49">
          <cell r="A49" t="str">
            <v>410102</v>
          </cell>
          <cell r="B49" t="str">
            <v/>
          </cell>
        </row>
        <row r="50">
          <cell r="A50" t="str">
            <v>410103</v>
          </cell>
          <cell r="B50" t="str">
            <v/>
          </cell>
        </row>
        <row r="51">
          <cell r="A51" t="str">
            <v>410104</v>
          </cell>
          <cell r="B51" t="str">
            <v/>
          </cell>
        </row>
        <row r="52">
          <cell r="A52" t="str">
            <v>4105</v>
          </cell>
          <cell r="B52" t="str">
            <v/>
          </cell>
        </row>
        <row r="53">
          <cell r="A53" t="str">
            <v>410501</v>
          </cell>
          <cell r="B53" t="str">
            <v/>
          </cell>
        </row>
        <row r="54">
          <cell r="A54" t="str">
            <v>410503</v>
          </cell>
          <cell r="B54" t="str">
            <v/>
          </cell>
        </row>
        <row r="55">
          <cell r="A55" t="str">
            <v>410504</v>
          </cell>
          <cell r="B55" t="str">
            <v/>
          </cell>
        </row>
        <row r="56">
          <cell r="A56" t="str">
            <v>410505</v>
          </cell>
          <cell r="B56" t="str">
            <v/>
          </cell>
        </row>
        <row r="57">
          <cell r="A57" t="str">
            <v>5101</v>
          </cell>
          <cell r="B57" t="str">
            <v/>
          </cell>
        </row>
        <row r="58">
          <cell r="A58" t="str">
            <v>5102</v>
          </cell>
          <cell r="B58" t="str">
            <v/>
          </cell>
        </row>
        <row r="59">
          <cell r="A59" t="str">
            <v>5201</v>
          </cell>
          <cell r="B59" t="str">
            <v/>
          </cell>
        </row>
        <row r="60">
          <cell r="A60" t="str">
            <v>5301</v>
          </cell>
          <cell r="B60" t="str">
            <v/>
          </cell>
        </row>
        <row r="61">
          <cell r="A61" t="str">
            <v>5401</v>
          </cell>
          <cell r="B61" t="str">
            <v/>
          </cell>
        </row>
        <row r="62">
          <cell r="A62" t="str">
            <v>540101</v>
          </cell>
          <cell r="B62" t="str">
            <v/>
          </cell>
        </row>
        <row r="63">
          <cell r="A63" t="str">
            <v>540102</v>
          </cell>
          <cell r="B63" t="str">
            <v/>
          </cell>
        </row>
        <row r="64">
          <cell r="A64" t="str">
            <v>5402</v>
          </cell>
          <cell r="B64" t="str">
            <v/>
          </cell>
        </row>
        <row r="65">
          <cell r="A65" t="str">
            <v>5501</v>
          </cell>
          <cell r="B65" t="str">
            <v/>
          </cell>
        </row>
        <row r="66">
          <cell r="A66" t="str">
            <v>5502</v>
          </cell>
          <cell r="B66" t="str">
            <v/>
          </cell>
        </row>
        <row r="67">
          <cell r="A67" t="str">
            <v>550201</v>
          </cell>
          <cell r="B67" t="str">
            <v/>
          </cell>
        </row>
        <row r="68">
          <cell r="A68" t="str">
            <v>550202</v>
          </cell>
          <cell r="B68" t="str">
            <v/>
          </cell>
        </row>
        <row r="69">
          <cell r="A69" t="str">
            <v>550203</v>
          </cell>
          <cell r="B69" t="str">
            <v/>
          </cell>
        </row>
        <row r="70">
          <cell r="A70" t="str">
            <v>550204</v>
          </cell>
          <cell r="B70" t="str">
            <v/>
          </cell>
        </row>
        <row r="71">
          <cell r="A71" t="str">
            <v>550205</v>
          </cell>
          <cell r="B71" t="str">
            <v/>
          </cell>
        </row>
        <row r="72">
          <cell r="A72" t="str">
            <v>5503</v>
          </cell>
          <cell r="B72" t="str">
            <v/>
          </cell>
        </row>
        <row r="73">
          <cell r="A73" t="str">
            <v>550301</v>
          </cell>
          <cell r="B73" t="str">
            <v/>
          </cell>
        </row>
        <row r="74">
          <cell r="A74" t="str">
            <v>550302</v>
          </cell>
          <cell r="B74" t="str">
            <v/>
          </cell>
        </row>
        <row r="75">
          <cell r="A75" t="str">
            <v>5601</v>
          </cell>
          <cell r="B75" t="str">
            <v/>
          </cell>
        </row>
        <row r="76">
          <cell r="A76" t="str">
            <v>5701</v>
          </cell>
          <cell r="B76" t="str">
            <v/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企业会计科目"/>
      <sheetName val="总分类科目"/>
      <sheetName val="收款凭证"/>
      <sheetName val="付款凭证"/>
      <sheetName val="转账凭证"/>
      <sheetName val="本期记账凭证清单"/>
      <sheetName val="期初余额表"/>
      <sheetName val="总分类账"/>
      <sheetName val="Sheet1"/>
      <sheetName val="Sheet1 (2)"/>
      <sheetName val="Sheet1 (3)"/>
    </sheetNames>
    <sheetDataSet>
      <sheetData sheetId="0">
        <row r="3">
          <cell r="A3" t="str">
            <v>1001</v>
          </cell>
          <cell r="B3" t="str">
            <v/>
          </cell>
        </row>
        <row r="4">
          <cell r="A4" t="str">
            <v>1002</v>
          </cell>
          <cell r="B4" t="str">
            <v/>
          </cell>
        </row>
        <row r="5">
          <cell r="A5" t="str">
            <v>100201</v>
          </cell>
          <cell r="B5" t="str">
            <v/>
          </cell>
        </row>
        <row r="6">
          <cell r="A6" t="str">
            <v>100202</v>
          </cell>
          <cell r="B6" t="str">
            <v/>
          </cell>
        </row>
        <row r="7">
          <cell r="A7" t="str">
            <v>100203</v>
          </cell>
          <cell r="B7" t="str">
            <v/>
          </cell>
        </row>
        <row r="8">
          <cell r="A8" t="str">
            <v>100205</v>
          </cell>
          <cell r="B8" t="str">
            <v/>
          </cell>
        </row>
        <row r="9">
          <cell r="A9" t="str">
            <v>100206</v>
          </cell>
          <cell r="B9" t="str">
            <v/>
          </cell>
        </row>
        <row r="10">
          <cell r="A10" t="str">
            <v>1009</v>
          </cell>
          <cell r="B10" t="str">
            <v/>
          </cell>
        </row>
        <row r="11">
          <cell r="A11" t="str">
            <v>1111</v>
          </cell>
          <cell r="B11" t="str">
            <v/>
          </cell>
        </row>
        <row r="12">
          <cell r="A12" t="str">
            <v>1131</v>
          </cell>
          <cell r="B12" t="str">
            <v/>
          </cell>
        </row>
        <row r="13">
          <cell r="A13" t="str">
            <v>113101</v>
          </cell>
          <cell r="B13" t="str">
            <v/>
          </cell>
        </row>
        <row r="14">
          <cell r="A14" t="str">
            <v>113103</v>
          </cell>
          <cell r="B14" t="str">
            <v/>
          </cell>
        </row>
        <row r="15">
          <cell r="A15" t="str">
            <v>1133</v>
          </cell>
          <cell r="B15" t="str">
            <v/>
          </cell>
        </row>
        <row r="16">
          <cell r="A16" t="str">
            <v>113301</v>
          </cell>
          <cell r="B16" t="str">
            <v/>
          </cell>
        </row>
        <row r="17">
          <cell r="A17" t="str">
            <v>113302</v>
          </cell>
          <cell r="B17" t="str">
            <v/>
          </cell>
        </row>
        <row r="18">
          <cell r="A18" t="str">
            <v>1141</v>
          </cell>
          <cell r="B18" t="str">
            <v/>
          </cell>
        </row>
        <row r="19">
          <cell r="A19" t="str">
            <v>1211</v>
          </cell>
          <cell r="B19" t="str">
            <v/>
          </cell>
        </row>
        <row r="20">
          <cell r="A20" t="str">
            <v>121101</v>
          </cell>
          <cell r="B20" t="str">
            <v/>
          </cell>
        </row>
        <row r="21">
          <cell r="A21" t="str">
            <v>121102</v>
          </cell>
          <cell r="B21" t="str">
            <v/>
          </cell>
        </row>
        <row r="22">
          <cell r="A22" t="str">
            <v>1243</v>
          </cell>
          <cell r="B22" t="str">
            <v/>
          </cell>
        </row>
        <row r="23">
          <cell r="A23" t="str">
            <v>1301</v>
          </cell>
          <cell r="B23" t="str">
            <v/>
          </cell>
        </row>
        <row r="24">
          <cell r="A24" t="str">
            <v>1501</v>
          </cell>
          <cell r="B24" t="str">
            <v/>
          </cell>
        </row>
        <row r="25">
          <cell r="A25" t="str">
            <v>1502</v>
          </cell>
          <cell r="B25" t="str">
            <v/>
          </cell>
        </row>
        <row r="26">
          <cell r="A26" t="str">
            <v>1911</v>
          </cell>
          <cell r="B26" t="str">
            <v/>
          </cell>
        </row>
        <row r="27">
          <cell r="A27" t="str">
            <v>2101</v>
          </cell>
          <cell r="B27" t="str">
            <v>短期借款</v>
          </cell>
        </row>
        <row r="28">
          <cell r="A28" t="str">
            <v>2111</v>
          </cell>
          <cell r="B28" t="str">
            <v/>
          </cell>
        </row>
        <row r="29">
          <cell r="A29" t="str">
            <v>211101</v>
          </cell>
          <cell r="B29" t="str">
            <v/>
          </cell>
        </row>
        <row r="30">
          <cell r="A30" t="str">
            <v>211102</v>
          </cell>
          <cell r="B30" t="str">
            <v/>
          </cell>
        </row>
        <row r="31">
          <cell r="A31" t="str">
            <v>2121</v>
          </cell>
          <cell r="B31" t="str">
            <v/>
          </cell>
        </row>
        <row r="32">
          <cell r="A32" t="str">
            <v>212101</v>
          </cell>
          <cell r="B32" t="str">
            <v/>
          </cell>
        </row>
        <row r="33">
          <cell r="A33" t="str">
            <v>212102</v>
          </cell>
          <cell r="B33" t="str">
            <v/>
          </cell>
        </row>
        <row r="34">
          <cell r="A34" t="str">
            <v>2151</v>
          </cell>
          <cell r="B34" t="str">
            <v/>
          </cell>
        </row>
        <row r="35">
          <cell r="A35" t="str">
            <v>2153</v>
          </cell>
          <cell r="B35" t="str">
            <v/>
          </cell>
        </row>
        <row r="36">
          <cell r="A36" t="str">
            <v>2161</v>
          </cell>
          <cell r="B36" t="str">
            <v/>
          </cell>
        </row>
        <row r="37">
          <cell r="A37" t="str">
            <v>2171</v>
          </cell>
          <cell r="B37" t="str">
            <v/>
          </cell>
        </row>
        <row r="38">
          <cell r="A38" t="str">
            <v>217101</v>
          </cell>
          <cell r="B38" t="str">
            <v/>
          </cell>
        </row>
        <row r="39">
          <cell r="A39" t="str">
            <v>21710101</v>
          </cell>
          <cell r="B39" t="str">
            <v/>
          </cell>
        </row>
        <row r="40">
          <cell r="A40" t="str">
            <v>21710102</v>
          </cell>
          <cell r="B40" t="str">
            <v/>
          </cell>
        </row>
        <row r="41">
          <cell r="A41" t="str">
            <v>217106</v>
          </cell>
          <cell r="B41" t="str">
            <v/>
          </cell>
        </row>
        <row r="42">
          <cell r="A42" t="str">
            <v>2181</v>
          </cell>
          <cell r="B42" t="str">
            <v/>
          </cell>
        </row>
        <row r="43">
          <cell r="A43" t="str">
            <v>2191</v>
          </cell>
          <cell r="B43" t="str">
            <v/>
          </cell>
        </row>
        <row r="44">
          <cell r="A44" t="str">
            <v>3101</v>
          </cell>
          <cell r="B44" t="str">
            <v/>
          </cell>
        </row>
        <row r="45">
          <cell r="A45" t="str">
            <v>3121</v>
          </cell>
          <cell r="B45" t="str">
            <v/>
          </cell>
        </row>
        <row r="46">
          <cell r="A46" t="str">
            <v>3131</v>
          </cell>
          <cell r="B46" t="str">
            <v/>
          </cell>
        </row>
        <row r="47">
          <cell r="A47" t="str">
            <v>3141</v>
          </cell>
          <cell r="B47" t="str">
            <v/>
          </cell>
        </row>
        <row r="48">
          <cell r="A48" t="str">
            <v>4101</v>
          </cell>
          <cell r="B48" t="str">
            <v/>
          </cell>
        </row>
        <row r="49">
          <cell r="A49" t="str">
            <v>410101</v>
          </cell>
          <cell r="B49" t="str">
            <v/>
          </cell>
        </row>
        <row r="50">
          <cell r="A50" t="str">
            <v>410102</v>
          </cell>
          <cell r="B50" t="str">
            <v/>
          </cell>
        </row>
        <row r="51">
          <cell r="A51" t="str">
            <v>410103</v>
          </cell>
          <cell r="B51" t="str">
            <v/>
          </cell>
        </row>
        <row r="52">
          <cell r="A52" t="str">
            <v>410104</v>
          </cell>
          <cell r="B52" t="str">
            <v/>
          </cell>
        </row>
        <row r="53">
          <cell r="A53" t="str">
            <v>4105</v>
          </cell>
          <cell r="B53" t="str">
            <v/>
          </cell>
        </row>
        <row r="54">
          <cell r="A54" t="str">
            <v>410501</v>
          </cell>
          <cell r="B54" t="str">
            <v/>
          </cell>
        </row>
        <row r="55">
          <cell r="A55" t="str">
            <v>410503</v>
          </cell>
          <cell r="B55" t="str">
            <v/>
          </cell>
        </row>
        <row r="56">
          <cell r="A56" t="str">
            <v>410504</v>
          </cell>
          <cell r="B56" t="str">
            <v/>
          </cell>
        </row>
        <row r="57">
          <cell r="A57" t="str">
            <v>410505</v>
          </cell>
          <cell r="B57" t="str">
            <v/>
          </cell>
        </row>
        <row r="58">
          <cell r="A58" t="str">
            <v>5101</v>
          </cell>
          <cell r="B58" t="str">
            <v/>
          </cell>
        </row>
        <row r="59">
          <cell r="A59" t="str">
            <v>5102</v>
          </cell>
          <cell r="B59" t="str">
            <v/>
          </cell>
        </row>
        <row r="60">
          <cell r="A60" t="str">
            <v>5201</v>
          </cell>
          <cell r="B60" t="str">
            <v/>
          </cell>
        </row>
        <row r="61">
          <cell r="A61" t="str">
            <v>5301</v>
          </cell>
          <cell r="B61" t="str">
            <v/>
          </cell>
        </row>
        <row r="62">
          <cell r="A62" t="str">
            <v>5401</v>
          </cell>
          <cell r="B62" t="str">
            <v/>
          </cell>
        </row>
        <row r="63">
          <cell r="A63" t="str">
            <v>540101</v>
          </cell>
          <cell r="B63" t="str">
            <v/>
          </cell>
        </row>
        <row r="64">
          <cell r="A64" t="str">
            <v>540102</v>
          </cell>
          <cell r="B64" t="str">
            <v/>
          </cell>
        </row>
        <row r="65">
          <cell r="A65" t="str">
            <v>5402</v>
          </cell>
          <cell r="B65" t="str">
            <v/>
          </cell>
        </row>
        <row r="66">
          <cell r="A66" t="str">
            <v>5501</v>
          </cell>
          <cell r="B66" t="str">
            <v/>
          </cell>
        </row>
        <row r="67">
          <cell r="A67" t="str">
            <v>5502</v>
          </cell>
          <cell r="B67" t="str">
            <v/>
          </cell>
        </row>
        <row r="68">
          <cell r="A68" t="str">
            <v>550201</v>
          </cell>
          <cell r="B68" t="str">
            <v/>
          </cell>
        </row>
        <row r="69">
          <cell r="A69" t="str">
            <v>550202</v>
          </cell>
          <cell r="B69" t="str">
            <v/>
          </cell>
        </row>
        <row r="70">
          <cell r="A70" t="str">
            <v>550203</v>
          </cell>
          <cell r="B70" t="str">
            <v/>
          </cell>
        </row>
        <row r="71">
          <cell r="A71" t="str">
            <v>550204</v>
          </cell>
          <cell r="B71" t="str">
            <v/>
          </cell>
        </row>
        <row r="72">
          <cell r="A72" t="str">
            <v>550205</v>
          </cell>
          <cell r="B72" t="str">
            <v/>
          </cell>
        </row>
        <row r="73">
          <cell r="A73" t="str">
            <v>5503</v>
          </cell>
          <cell r="B73" t="str">
            <v/>
          </cell>
        </row>
        <row r="74">
          <cell r="A74" t="str">
            <v>550301</v>
          </cell>
          <cell r="B74" t="str">
            <v/>
          </cell>
        </row>
        <row r="75">
          <cell r="A75" t="str">
            <v>550302</v>
          </cell>
          <cell r="B75" t="str">
            <v/>
          </cell>
        </row>
        <row r="76">
          <cell r="A76" t="str">
            <v>5601</v>
          </cell>
          <cell r="B76" t="str">
            <v/>
          </cell>
        </row>
        <row r="77">
          <cell r="A77" t="str">
            <v>5701</v>
          </cell>
          <cell r="B77" t="str">
            <v/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计科目表"/>
      <sheetName val="总账科目"/>
      <sheetName val="记账凭证清单表"/>
      <sheetName val="总分类账"/>
    </sheetNames>
    <sheetDataSet>
      <sheetData sheetId="0">
        <row r="3">
          <cell r="A3" t="str">
            <v>1001</v>
          </cell>
          <cell r="B3" t="str">
            <v>库存现金</v>
          </cell>
        </row>
        <row r="4">
          <cell r="A4" t="str">
            <v>1002</v>
          </cell>
          <cell r="B4" t="str">
            <v>银行存款</v>
          </cell>
        </row>
        <row r="5">
          <cell r="A5" t="str">
            <v>100201</v>
          </cell>
          <cell r="B5" t="str">
            <v>银行存款-中国工商银行</v>
          </cell>
        </row>
        <row r="6">
          <cell r="A6" t="str">
            <v>100202</v>
          </cell>
          <cell r="B6" t="str">
            <v>银行存款-中国建设银行</v>
          </cell>
        </row>
        <row r="7">
          <cell r="A7" t="str">
            <v>100203</v>
          </cell>
          <cell r="B7" t="str">
            <v>银行存款-中国银行</v>
          </cell>
        </row>
        <row r="8">
          <cell r="A8" t="str">
            <v>100204</v>
          </cell>
          <cell r="B8" t="str">
            <v>银行存款-招商银行</v>
          </cell>
        </row>
        <row r="9">
          <cell r="A9" t="str">
            <v>1015</v>
          </cell>
          <cell r="B9" t="str">
            <v>其他货币基金</v>
          </cell>
        </row>
        <row r="10">
          <cell r="A10" t="str">
            <v>1121</v>
          </cell>
          <cell r="B10" t="str">
            <v>应收票据</v>
          </cell>
        </row>
        <row r="11">
          <cell r="A11" t="str">
            <v>1122</v>
          </cell>
          <cell r="B11" t="str">
            <v>应收账款</v>
          </cell>
        </row>
        <row r="12">
          <cell r="A12" t="str">
            <v>1231</v>
          </cell>
          <cell r="B12" t="str">
            <v>其他应收款</v>
          </cell>
        </row>
        <row r="13">
          <cell r="A13" t="str">
            <v>1241</v>
          </cell>
          <cell r="B13" t="str">
            <v>坏账准备</v>
          </cell>
        </row>
        <row r="14">
          <cell r="A14" t="str">
            <v>1401</v>
          </cell>
          <cell r="B14" t="str">
            <v>材料采购</v>
          </cell>
        </row>
        <row r="15">
          <cell r="A15" t="str">
            <v>140101</v>
          </cell>
          <cell r="B15" t="str">
            <v>材料采购-a材料</v>
          </cell>
        </row>
        <row r="16">
          <cell r="A16" t="str">
            <v>140102</v>
          </cell>
          <cell r="B16" t="str">
            <v>材料采购-b材料</v>
          </cell>
        </row>
        <row r="17">
          <cell r="A17" t="str">
            <v>140103</v>
          </cell>
          <cell r="B17" t="str">
            <v>材料采购-c材料</v>
          </cell>
        </row>
        <row r="18">
          <cell r="A18" t="str">
            <v>140104</v>
          </cell>
          <cell r="B18" t="str">
            <v>材料采购-其他</v>
          </cell>
        </row>
        <row r="19">
          <cell r="A19" t="str">
            <v>1406</v>
          </cell>
          <cell r="B19" t="str">
            <v>库存商品</v>
          </cell>
        </row>
        <row r="20">
          <cell r="A20" t="str">
            <v>1501</v>
          </cell>
          <cell r="B20" t="str">
            <v>待摊费用</v>
          </cell>
        </row>
        <row r="21">
          <cell r="A21" t="str">
            <v>1601</v>
          </cell>
          <cell r="B21" t="str">
            <v>固定资产</v>
          </cell>
        </row>
        <row r="22">
          <cell r="A22" t="str">
            <v>1602</v>
          </cell>
          <cell r="B22" t="str">
            <v>累计折旧</v>
          </cell>
        </row>
        <row r="23">
          <cell r="A23" t="str">
            <v>1901</v>
          </cell>
          <cell r="B23" t="str">
            <v>待处理财产损益</v>
          </cell>
        </row>
        <row r="24">
          <cell r="A24" t="str">
            <v>2001</v>
          </cell>
          <cell r="B24" t="str">
            <v>短期借款</v>
          </cell>
        </row>
        <row r="25">
          <cell r="A25" t="str">
            <v>2201</v>
          </cell>
          <cell r="B25" t="str">
            <v>应付票据</v>
          </cell>
        </row>
        <row r="26">
          <cell r="A26" t="str">
            <v>2202</v>
          </cell>
          <cell r="B26" t="str">
            <v>应付账款</v>
          </cell>
        </row>
        <row r="27">
          <cell r="A27" t="str">
            <v>2211</v>
          </cell>
          <cell r="B27" t="str">
            <v>应付职工薪酬</v>
          </cell>
        </row>
        <row r="28">
          <cell r="A28" t="str">
            <v>2231</v>
          </cell>
          <cell r="B28" t="str">
            <v>应付股利</v>
          </cell>
        </row>
        <row r="29">
          <cell r="A29" t="str">
            <v>2221</v>
          </cell>
          <cell r="B29" t="str">
            <v>应交税费</v>
          </cell>
        </row>
        <row r="30">
          <cell r="A30" t="str">
            <v>222101</v>
          </cell>
          <cell r="B30" t="str">
            <v>应交税费-应交增值税</v>
          </cell>
        </row>
        <row r="31">
          <cell r="A31" t="str">
            <v>22210101</v>
          </cell>
          <cell r="B31" t="str">
            <v>应交税费-应交增值税-进项税额</v>
          </cell>
        </row>
        <row r="32">
          <cell r="A32" t="str">
            <v>22210102</v>
          </cell>
          <cell r="B32" t="str">
            <v>应交税费-应交增值税-销项税额</v>
          </cell>
        </row>
        <row r="33">
          <cell r="A33" t="str">
            <v>222106</v>
          </cell>
          <cell r="B33" t="str">
            <v>应交税费-应交所得税</v>
          </cell>
        </row>
        <row r="34">
          <cell r="A34" t="str">
            <v>2241</v>
          </cell>
          <cell r="B34" t="str">
            <v>其他应付款</v>
          </cell>
        </row>
        <row r="35">
          <cell r="A35" t="str">
            <v>2401</v>
          </cell>
          <cell r="B35" t="str">
            <v>预提费用</v>
          </cell>
        </row>
        <row r="36">
          <cell r="A36" t="str">
            <v>4001</v>
          </cell>
          <cell r="B36" t="str">
            <v>实收资本</v>
          </cell>
        </row>
        <row r="37">
          <cell r="A37" t="str">
            <v>4101</v>
          </cell>
          <cell r="B37" t="str">
            <v>盈余公积</v>
          </cell>
        </row>
        <row r="38">
          <cell r="A38" t="str">
            <v>4103</v>
          </cell>
          <cell r="B38" t="str">
            <v>本年利润</v>
          </cell>
        </row>
        <row r="39">
          <cell r="A39" t="str">
            <v>4104</v>
          </cell>
          <cell r="B39" t="str">
            <v>利润分配</v>
          </cell>
        </row>
        <row r="40">
          <cell r="A40" t="str">
            <v>5001</v>
          </cell>
          <cell r="B40" t="str">
            <v>生产成本</v>
          </cell>
        </row>
        <row r="41">
          <cell r="A41" t="str">
            <v>500101</v>
          </cell>
          <cell r="B41" t="str">
            <v>生产成本-工人工资</v>
          </cell>
        </row>
        <row r="42">
          <cell r="A42" t="str">
            <v>500102</v>
          </cell>
          <cell r="B42" t="str">
            <v>生产成本-辅助生产成本</v>
          </cell>
        </row>
        <row r="43">
          <cell r="A43" t="str">
            <v>500103</v>
          </cell>
          <cell r="B43" t="str">
            <v>生产成本-制造费用</v>
          </cell>
        </row>
        <row r="44">
          <cell r="A44" t="str">
            <v>500104</v>
          </cell>
          <cell r="B44" t="str">
            <v>生产成本-材料</v>
          </cell>
        </row>
        <row r="45">
          <cell r="A45" t="str">
            <v>5101</v>
          </cell>
          <cell r="B45" t="str">
            <v>制造费用</v>
          </cell>
        </row>
        <row r="46">
          <cell r="A46" t="str">
            <v>510101</v>
          </cell>
          <cell r="B46" t="str">
            <v>制造费用-电费</v>
          </cell>
        </row>
        <row r="47">
          <cell r="A47" t="str">
            <v>510103</v>
          </cell>
          <cell r="B47" t="str">
            <v>制造费用-水费</v>
          </cell>
        </row>
        <row r="48">
          <cell r="A48" t="str">
            <v>510104</v>
          </cell>
          <cell r="B48" t="str">
            <v>制造费用-折旧费</v>
          </cell>
        </row>
        <row r="49">
          <cell r="A49" t="str">
            <v>510105</v>
          </cell>
          <cell r="B49" t="str">
            <v>制造费用-修理费</v>
          </cell>
        </row>
        <row r="50">
          <cell r="A50" t="str">
            <v>6001</v>
          </cell>
          <cell r="B50" t="str">
            <v>主营业务收入</v>
          </cell>
        </row>
        <row r="51">
          <cell r="A51" t="str">
            <v>6051</v>
          </cell>
          <cell r="B51" t="str">
            <v>其他业务收入</v>
          </cell>
        </row>
        <row r="52">
          <cell r="A52" t="str">
            <v>6111</v>
          </cell>
          <cell r="B52" t="str">
            <v>投资收益</v>
          </cell>
        </row>
        <row r="53">
          <cell r="A53" t="str">
            <v>6301</v>
          </cell>
          <cell r="B53" t="str">
            <v>营业外收入</v>
          </cell>
        </row>
        <row r="54">
          <cell r="A54" t="str">
            <v>6401</v>
          </cell>
          <cell r="B54" t="str">
            <v>主营业务成本</v>
          </cell>
        </row>
        <row r="55">
          <cell r="A55" t="str">
            <v>640101</v>
          </cell>
          <cell r="B55" t="str">
            <v>主营业务成本-销售成本</v>
          </cell>
        </row>
        <row r="56">
          <cell r="A56" t="str">
            <v>640102</v>
          </cell>
          <cell r="B56" t="str">
            <v>主营业务成本-销售折扣折让</v>
          </cell>
        </row>
        <row r="57">
          <cell r="A57" t="str">
            <v>6405</v>
          </cell>
          <cell r="B57" t="str">
            <v>营业税金及附加</v>
          </cell>
        </row>
        <row r="58">
          <cell r="A58" t="str">
            <v>6601</v>
          </cell>
          <cell r="B58" t="str">
            <v>销售费用</v>
          </cell>
        </row>
        <row r="59">
          <cell r="A59" t="str">
            <v>6602</v>
          </cell>
          <cell r="B59" t="str">
            <v>管理费用</v>
          </cell>
        </row>
        <row r="60">
          <cell r="A60" t="str">
            <v>660201</v>
          </cell>
          <cell r="B60" t="str">
            <v>管理费用-管理人员工资</v>
          </cell>
        </row>
        <row r="61">
          <cell r="A61" t="str">
            <v>660202</v>
          </cell>
          <cell r="B61" t="str">
            <v>管理费用-办公费</v>
          </cell>
        </row>
        <row r="62">
          <cell r="A62" t="str">
            <v>660203</v>
          </cell>
          <cell r="B62" t="str">
            <v>管理费用-差旅费</v>
          </cell>
        </row>
        <row r="63">
          <cell r="A63" t="str">
            <v>660204</v>
          </cell>
          <cell r="B63" t="str">
            <v>管理费用-折旧费</v>
          </cell>
        </row>
        <row r="64">
          <cell r="A64" t="str">
            <v>660205</v>
          </cell>
          <cell r="B64" t="str">
            <v>管理费用-坏账损失</v>
          </cell>
        </row>
        <row r="65">
          <cell r="A65" t="str">
            <v>6603</v>
          </cell>
          <cell r="B65" t="str">
            <v>财务费用</v>
          </cell>
        </row>
        <row r="66">
          <cell r="A66" t="str">
            <v>660301</v>
          </cell>
          <cell r="B66" t="str">
            <v>财务费用-利息</v>
          </cell>
        </row>
        <row r="67">
          <cell r="A67" t="str">
            <v>660302</v>
          </cell>
          <cell r="B67" t="str">
            <v>财务费用-手续费</v>
          </cell>
        </row>
        <row r="68">
          <cell r="A68" t="str">
            <v>6711</v>
          </cell>
          <cell r="B68" t="str">
            <v>营业外支出</v>
          </cell>
        </row>
        <row r="69">
          <cell r="A69" t="str">
            <v>6801</v>
          </cell>
          <cell r="B69" t="str">
            <v>所得税</v>
          </cell>
        </row>
      </sheetData>
      <sheetData sheetId="1">
        <row r="3">
          <cell r="B3" t="str">
            <v>库存现金</v>
          </cell>
        </row>
        <row r="4">
          <cell r="B4" t="str">
            <v>银行存款</v>
          </cell>
        </row>
        <row r="5">
          <cell r="B5" t="str">
            <v>其他货币基金</v>
          </cell>
        </row>
        <row r="6">
          <cell r="B6" t="str">
            <v>应收票据</v>
          </cell>
        </row>
        <row r="7">
          <cell r="B7" t="str">
            <v>应收账款</v>
          </cell>
        </row>
        <row r="8">
          <cell r="B8" t="str">
            <v>其他应收款</v>
          </cell>
        </row>
        <row r="9">
          <cell r="B9" t="str">
            <v>坏账准备</v>
          </cell>
        </row>
        <row r="10">
          <cell r="B10" t="str">
            <v>材料采购</v>
          </cell>
        </row>
        <row r="11">
          <cell r="B11" t="str">
            <v>库存商品</v>
          </cell>
        </row>
        <row r="12">
          <cell r="B12" t="str">
            <v>待摊费用</v>
          </cell>
        </row>
        <row r="13">
          <cell r="B13" t="str">
            <v>固定资产</v>
          </cell>
        </row>
        <row r="14">
          <cell r="B14" t="str">
            <v>累计折旧</v>
          </cell>
        </row>
        <row r="15">
          <cell r="B15" t="str">
            <v>待处理财产损益</v>
          </cell>
        </row>
        <row r="16">
          <cell r="B16" t="str">
            <v>短期借款</v>
          </cell>
        </row>
        <row r="17">
          <cell r="B17" t="str">
            <v>应付票据</v>
          </cell>
        </row>
        <row r="18">
          <cell r="B18" t="str">
            <v>应付账款</v>
          </cell>
        </row>
        <row r="19">
          <cell r="B19" t="str">
            <v>应付职工薪酬</v>
          </cell>
        </row>
        <row r="20">
          <cell r="B20" t="str">
            <v>应付股利</v>
          </cell>
        </row>
        <row r="21">
          <cell r="B21" t="str">
            <v>应交税费</v>
          </cell>
        </row>
        <row r="22">
          <cell r="B22" t="str">
            <v>其他应付款</v>
          </cell>
        </row>
        <row r="23">
          <cell r="B23" t="str">
            <v>预提费用</v>
          </cell>
        </row>
        <row r="24">
          <cell r="B24" t="str">
            <v>实收资本</v>
          </cell>
        </row>
        <row r="25">
          <cell r="B25" t="str">
            <v>盈余公积</v>
          </cell>
        </row>
        <row r="26">
          <cell r="B26" t="str">
            <v>本年利润</v>
          </cell>
        </row>
        <row r="27">
          <cell r="B27" t="str">
            <v>利润分配</v>
          </cell>
        </row>
        <row r="28">
          <cell r="B28" t="str">
            <v>生产成本</v>
          </cell>
        </row>
        <row r="29">
          <cell r="B29" t="str">
            <v>制造费用</v>
          </cell>
        </row>
        <row r="30">
          <cell r="B30" t="str">
            <v>主营业务收入</v>
          </cell>
        </row>
        <row r="31">
          <cell r="B31" t="str">
            <v>其他业务收入</v>
          </cell>
        </row>
        <row r="32">
          <cell r="B32" t="str">
            <v>投资收益</v>
          </cell>
        </row>
        <row r="33">
          <cell r="B33" t="str">
            <v>营业外收入</v>
          </cell>
        </row>
        <row r="34">
          <cell r="B34" t="str">
            <v>主营业务成本</v>
          </cell>
        </row>
        <row r="35">
          <cell r="B35" t="str">
            <v>营业税金及附加</v>
          </cell>
        </row>
        <row r="36">
          <cell r="B36" t="str">
            <v>销售费用</v>
          </cell>
        </row>
        <row r="37">
          <cell r="B37" t="str">
            <v>管理费用</v>
          </cell>
        </row>
        <row r="38">
          <cell r="B38" t="str">
            <v>财务费用</v>
          </cell>
        </row>
        <row r="39">
          <cell r="B39" t="str">
            <v>营业外支出</v>
          </cell>
        </row>
        <row r="40">
          <cell r="B40" t="str">
            <v>所得税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计科目表"/>
      <sheetName val="总账科目"/>
      <sheetName val="本期记账凭证汇总表"/>
      <sheetName val="本期总分类账"/>
    </sheetNames>
    <sheetDataSet>
      <sheetData sheetId="0">
        <row r="3">
          <cell r="A3" t="str">
            <v>1001</v>
          </cell>
          <cell r="B3" t="str">
            <v>现金</v>
          </cell>
        </row>
        <row r="4">
          <cell r="A4" t="str">
            <v>1002</v>
          </cell>
          <cell r="B4" t="str">
            <v>银行存款</v>
          </cell>
        </row>
        <row r="5">
          <cell r="A5" t="str">
            <v>100201</v>
          </cell>
          <cell r="B5" t="str">
            <v>银行存款-中国工商银行</v>
          </cell>
        </row>
        <row r="6">
          <cell r="A6" t="str">
            <v>100202</v>
          </cell>
          <cell r="B6" t="str">
            <v>银行存款-中国建设银行</v>
          </cell>
        </row>
        <row r="7">
          <cell r="A7" t="str">
            <v>100203</v>
          </cell>
          <cell r="B7" t="str">
            <v>银行存款-中国银行</v>
          </cell>
        </row>
        <row r="8">
          <cell r="A8" t="str">
            <v>100204</v>
          </cell>
          <cell r="B8" t="str">
            <v>银行存款-招商银行</v>
          </cell>
        </row>
        <row r="9">
          <cell r="A9" t="str">
            <v>1009</v>
          </cell>
          <cell r="B9" t="str">
            <v>其他货币资金</v>
          </cell>
        </row>
        <row r="10">
          <cell r="A10" t="str">
            <v>1111</v>
          </cell>
          <cell r="B10" t="str">
            <v>应收票据</v>
          </cell>
        </row>
        <row r="11">
          <cell r="A11" t="str">
            <v>1131</v>
          </cell>
          <cell r="B11" t="str">
            <v>应收账款</v>
          </cell>
        </row>
        <row r="12">
          <cell r="A12" t="str">
            <v>1133</v>
          </cell>
          <cell r="B12" t="str">
            <v>其他应收款</v>
          </cell>
        </row>
        <row r="13">
          <cell r="A13" t="str">
            <v>1141</v>
          </cell>
          <cell r="B13" t="str">
            <v>坏账准备</v>
          </cell>
        </row>
        <row r="14">
          <cell r="A14" t="str">
            <v>1211</v>
          </cell>
          <cell r="B14" t="str">
            <v>购买材料</v>
          </cell>
        </row>
        <row r="15">
          <cell r="A15" t="str">
            <v>121101</v>
          </cell>
          <cell r="B15" t="str">
            <v>购买材料-a材料</v>
          </cell>
        </row>
        <row r="16">
          <cell r="A16" t="str">
            <v>121102</v>
          </cell>
          <cell r="B16" t="str">
            <v>购买材料-b材料</v>
          </cell>
        </row>
        <row r="17">
          <cell r="A17" t="str">
            <v>121103</v>
          </cell>
          <cell r="B17" t="str">
            <v>购买材料-c材料</v>
          </cell>
        </row>
        <row r="18">
          <cell r="A18" t="str">
            <v>121104</v>
          </cell>
          <cell r="B18" t="str">
            <v>购买材料-其他</v>
          </cell>
        </row>
        <row r="19">
          <cell r="A19" t="str">
            <v>1243</v>
          </cell>
          <cell r="B19" t="str">
            <v>库存商品</v>
          </cell>
        </row>
        <row r="20">
          <cell r="A20" t="str">
            <v>1301</v>
          </cell>
          <cell r="B20" t="str">
            <v>待摊费用</v>
          </cell>
        </row>
        <row r="21">
          <cell r="A21" t="str">
            <v>1501</v>
          </cell>
          <cell r="B21" t="str">
            <v>固定资产</v>
          </cell>
        </row>
        <row r="22">
          <cell r="A22" t="str">
            <v>1502</v>
          </cell>
          <cell r="B22" t="str">
            <v>累计折旧</v>
          </cell>
        </row>
        <row r="23">
          <cell r="A23" t="str">
            <v>1911</v>
          </cell>
          <cell r="B23" t="str">
            <v>待处理财产损溢</v>
          </cell>
        </row>
        <row r="24">
          <cell r="A24" t="str">
            <v>2101</v>
          </cell>
          <cell r="B24" t="str">
            <v>短期借款</v>
          </cell>
        </row>
        <row r="25">
          <cell r="A25" t="str">
            <v>2111</v>
          </cell>
          <cell r="B25" t="str">
            <v>应付票据</v>
          </cell>
        </row>
        <row r="26">
          <cell r="A26" t="str">
            <v>2121</v>
          </cell>
          <cell r="B26" t="str">
            <v>应付账款</v>
          </cell>
        </row>
        <row r="27">
          <cell r="A27" t="str">
            <v>2151</v>
          </cell>
          <cell r="B27" t="str">
            <v>应付工资</v>
          </cell>
        </row>
        <row r="28">
          <cell r="A28" t="str">
            <v>2153</v>
          </cell>
          <cell r="B28" t="str">
            <v>应付福利费</v>
          </cell>
        </row>
        <row r="29">
          <cell r="A29" t="str">
            <v>2161</v>
          </cell>
          <cell r="B29" t="str">
            <v>应付股利</v>
          </cell>
        </row>
        <row r="30">
          <cell r="A30" t="str">
            <v>2171</v>
          </cell>
          <cell r="B30" t="str">
            <v>应交税金</v>
          </cell>
        </row>
        <row r="31">
          <cell r="A31" t="str">
            <v>217101</v>
          </cell>
          <cell r="B31" t="str">
            <v>应交税金-应交增值税</v>
          </cell>
        </row>
        <row r="32">
          <cell r="A32" t="str">
            <v>21710101</v>
          </cell>
          <cell r="B32" t="str">
            <v>应交税金-应交增值税-进项税额</v>
          </cell>
        </row>
        <row r="33">
          <cell r="A33" t="str">
            <v>21710102</v>
          </cell>
          <cell r="B33" t="str">
            <v>应交税金-应交增值税-销项税额</v>
          </cell>
        </row>
        <row r="34">
          <cell r="A34" t="str">
            <v>217106</v>
          </cell>
          <cell r="B34" t="str">
            <v>应交税金-应交所得税</v>
          </cell>
        </row>
        <row r="35">
          <cell r="A35" t="str">
            <v>2181</v>
          </cell>
          <cell r="B35" t="str">
            <v>其他应付款</v>
          </cell>
        </row>
        <row r="36">
          <cell r="A36" t="str">
            <v>2191</v>
          </cell>
          <cell r="B36" t="str">
            <v>预提费用</v>
          </cell>
        </row>
        <row r="37">
          <cell r="A37" t="str">
            <v>3101</v>
          </cell>
          <cell r="B37" t="str">
            <v>实收资本(或股本)</v>
          </cell>
        </row>
        <row r="38">
          <cell r="A38" t="str">
            <v>3121</v>
          </cell>
          <cell r="B38" t="str">
            <v>盈余公积</v>
          </cell>
        </row>
        <row r="39">
          <cell r="A39" t="str">
            <v>3131</v>
          </cell>
          <cell r="B39" t="str">
            <v>本年利润</v>
          </cell>
        </row>
        <row r="40">
          <cell r="A40" t="str">
            <v>3141</v>
          </cell>
          <cell r="B40" t="str">
            <v>利润分配</v>
          </cell>
        </row>
        <row r="41">
          <cell r="A41" t="str">
            <v>4101</v>
          </cell>
          <cell r="B41" t="str">
            <v>生产成本</v>
          </cell>
        </row>
        <row r="42">
          <cell r="A42" t="str">
            <v>410101</v>
          </cell>
          <cell r="B42" t="str">
            <v>生产成本-工人工资</v>
          </cell>
        </row>
        <row r="43">
          <cell r="A43" t="str">
            <v>410102</v>
          </cell>
          <cell r="B43" t="str">
            <v>生产成本-辅助生产成本</v>
          </cell>
        </row>
        <row r="44">
          <cell r="A44" t="str">
            <v>410103</v>
          </cell>
          <cell r="B44" t="str">
            <v>生产成本-制造费用</v>
          </cell>
        </row>
        <row r="45">
          <cell r="A45" t="str">
            <v>410104</v>
          </cell>
          <cell r="B45" t="str">
            <v>生产成本-材料</v>
          </cell>
        </row>
        <row r="46">
          <cell r="A46" t="str">
            <v>4105</v>
          </cell>
          <cell r="B46" t="str">
            <v>制造费用</v>
          </cell>
        </row>
        <row r="47">
          <cell r="A47" t="str">
            <v>410501</v>
          </cell>
          <cell r="B47" t="str">
            <v>制造费用-电费</v>
          </cell>
        </row>
        <row r="48">
          <cell r="A48" t="str">
            <v>410503</v>
          </cell>
          <cell r="B48" t="str">
            <v>制造费用-水费</v>
          </cell>
        </row>
        <row r="49">
          <cell r="A49" t="str">
            <v>410504</v>
          </cell>
          <cell r="B49" t="str">
            <v>制造费用-折旧费</v>
          </cell>
        </row>
        <row r="50">
          <cell r="A50" t="str">
            <v>410505</v>
          </cell>
          <cell r="B50" t="str">
            <v>制造费用-修理费</v>
          </cell>
        </row>
        <row r="51">
          <cell r="A51" t="str">
            <v>5101</v>
          </cell>
          <cell r="B51" t="str">
            <v>主营业务收入</v>
          </cell>
        </row>
        <row r="52">
          <cell r="A52" t="str">
            <v>5102</v>
          </cell>
          <cell r="B52" t="str">
            <v>其他业务收入</v>
          </cell>
        </row>
        <row r="53">
          <cell r="A53" t="str">
            <v>5201</v>
          </cell>
          <cell r="B53" t="str">
            <v>投资收益</v>
          </cell>
        </row>
        <row r="54">
          <cell r="A54" t="str">
            <v>5301</v>
          </cell>
          <cell r="B54" t="str">
            <v>营业外收入</v>
          </cell>
        </row>
        <row r="55">
          <cell r="A55" t="str">
            <v>5401</v>
          </cell>
          <cell r="B55" t="str">
            <v>主营业务成本</v>
          </cell>
        </row>
        <row r="56">
          <cell r="A56" t="str">
            <v>540101</v>
          </cell>
          <cell r="B56" t="str">
            <v>主营业务成本-销售成本</v>
          </cell>
        </row>
        <row r="57">
          <cell r="A57" t="str">
            <v>540102</v>
          </cell>
          <cell r="B57" t="str">
            <v>主营业务成本-销售折扣折让</v>
          </cell>
        </row>
        <row r="58">
          <cell r="A58" t="str">
            <v>5402</v>
          </cell>
          <cell r="B58" t="str">
            <v>主营业务税金及附加</v>
          </cell>
        </row>
        <row r="59">
          <cell r="A59" t="str">
            <v>5501</v>
          </cell>
          <cell r="B59" t="str">
            <v>营业费用</v>
          </cell>
        </row>
        <row r="60">
          <cell r="A60" t="str">
            <v>5502</v>
          </cell>
          <cell r="B60" t="str">
            <v>管理费用</v>
          </cell>
        </row>
        <row r="61">
          <cell r="A61" t="str">
            <v>550201</v>
          </cell>
          <cell r="B61" t="str">
            <v>管理费用-管理人员工资</v>
          </cell>
        </row>
        <row r="62">
          <cell r="A62" t="str">
            <v>550202</v>
          </cell>
          <cell r="B62" t="str">
            <v>管理费用-办公费</v>
          </cell>
        </row>
        <row r="63">
          <cell r="A63" t="str">
            <v>550203</v>
          </cell>
          <cell r="B63" t="str">
            <v>管理费用-差旅费</v>
          </cell>
        </row>
        <row r="64">
          <cell r="A64" t="str">
            <v>550204</v>
          </cell>
          <cell r="B64" t="str">
            <v>管理费用-折旧费</v>
          </cell>
        </row>
        <row r="65">
          <cell r="A65" t="str">
            <v>550205</v>
          </cell>
          <cell r="B65" t="str">
            <v>管理费用-坏账损失</v>
          </cell>
        </row>
        <row r="66">
          <cell r="A66" t="str">
            <v>5503</v>
          </cell>
          <cell r="B66" t="str">
            <v>财务费用</v>
          </cell>
        </row>
        <row r="67">
          <cell r="A67" t="str">
            <v>550301</v>
          </cell>
          <cell r="B67" t="str">
            <v>财务费用-利息</v>
          </cell>
        </row>
        <row r="68">
          <cell r="A68" t="str">
            <v>550302</v>
          </cell>
          <cell r="B68" t="str">
            <v>财务费用-手续费</v>
          </cell>
        </row>
        <row r="69">
          <cell r="A69" t="str">
            <v>5601</v>
          </cell>
          <cell r="B69" t="str">
            <v>营业外支出</v>
          </cell>
        </row>
        <row r="70">
          <cell r="A70" t="str">
            <v>5701</v>
          </cell>
          <cell r="B70" t="str">
            <v>所得税</v>
          </cell>
        </row>
      </sheetData>
      <sheetData sheetId="1">
        <row r="3">
          <cell r="B3" t="str">
            <v>现金</v>
          </cell>
        </row>
        <row r="4">
          <cell r="B4" t="str">
            <v>银行存款</v>
          </cell>
        </row>
        <row r="5">
          <cell r="B5" t="str">
            <v>其他货币资金</v>
          </cell>
        </row>
        <row r="6">
          <cell r="B6" t="str">
            <v>应收票据</v>
          </cell>
        </row>
        <row r="7">
          <cell r="B7" t="str">
            <v>应收账款</v>
          </cell>
        </row>
        <row r="8">
          <cell r="B8" t="str">
            <v>其他应收款</v>
          </cell>
        </row>
        <row r="9">
          <cell r="B9" t="str">
            <v>坏账准备</v>
          </cell>
        </row>
        <row r="10">
          <cell r="B10" t="str">
            <v>购买材料</v>
          </cell>
        </row>
        <row r="11">
          <cell r="B11" t="str">
            <v>库存商品</v>
          </cell>
        </row>
        <row r="12">
          <cell r="B12" t="str">
            <v>待摊费用</v>
          </cell>
        </row>
        <row r="13">
          <cell r="B13" t="str">
            <v>固定资产</v>
          </cell>
        </row>
        <row r="14">
          <cell r="B14" t="str">
            <v>累计折旧</v>
          </cell>
        </row>
        <row r="15">
          <cell r="B15" t="str">
            <v>待处理财产损溢</v>
          </cell>
        </row>
        <row r="16">
          <cell r="B16" t="str">
            <v>短期借款</v>
          </cell>
        </row>
        <row r="17">
          <cell r="B17" t="str">
            <v>应付票据</v>
          </cell>
        </row>
        <row r="18">
          <cell r="B18" t="str">
            <v>应付账款</v>
          </cell>
        </row>
        <row r="19">
          <cell r="B19" t="str">
            <v>应付工资</v>
          </cell>
        </row>
        <row r="20">
          <cell r="B20" t="str">
            <v>应付福利费</v>
          </cell>
        </row>
        <row r="21">
          <cell r="B21" t="str">
            <v>应付股利</v>
          </cell>
        </row>
        <row r="22">
          <cell r="B22" t="str">
            <v>应交税金</v>
          </cell>
        </row>
        <row r="23">
          <cell r="B23" t="str">
            <v>其他应付款</v>
          </cell>
        </row>
        <row r="24">
          <cell r="B24" t="str">
            <v>预提费用</v>
          </cell>
        </row>
        <row r="25">
          <cell r="B25" t="str">
            <v>实收资本(或股本)</v>
          </cell>
        </row>
        <row r="26">
          <cell r="B26" t="str">
            <v>盈余公积</v>
          </cell>
        </row>
        <row r="27">
          <cell r="B27" t="str">
            <v>本年利润</v>
          </cell>
        </row>
        <row r="28">
          <cell r="B28" t="str">
            <v>利润分配</v>
          </cell>
        </row>
        <row r="29">
          <cell r="B29" t="str">
            <v>生产成本</v>
          </cell>
        </row>
        <row r="30">
          <cell r="B30" t="str">
            <v>制造费用</v>
          </cell>
        </row>
        <row r="31">
          <cell r="B31" t="str">
            <v>主营业务收入</v>
          </cell>
        </row>
        <row r="32">
          <cell r="B32" t="str">
            <v>其他业务收入</v>
          </cell>
        </row>
        <row r="33">
          <cell r="B33" t="str">
            <v>投资收益</v>
          </cell>
        </row>
        <row r="34">
          <cell r="B34" t="str">
            <v>营业外收入</v>
          </cell>
        </row>
        <row r="35">
          <cell r="B35" t="str">
            <v>主营业务成本</v>
          </cell>
        </row>
        <row r="36">
          <cell r="B36" t="str">
            <v>营业费用</v>
          </cell>
        </row>
        <row r="37">
          <cell r="B37" t="str">
            <v>管理费用</v>
          </cell>
        </row>
        <row r="38">
          <cell r="B38" t="str">
            <v>财务费用</v>
          </cell>
        </row>
        <row r="39">
          <cell r="B39" t="str">
            <v>营业外支出</v>
          </cell>
        </row>
        <row r="40">
          <cell r="B40" t="str">
            <v>所得税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5" sqref="F5:F13"/>
    </sheetView>
  </sheetViews>
  <sheetFormatPr defaultRowHeight="13.5"/>
  <cols>
    <col min="1" max="1" width="17.375" customWidth="1"/>
    <col min="2" max="2" width="16" customWidth="1"/>
    <col min="3" max="4" width="17.75" customWidth="1"/>
    <col min="5" max="5" width="12.625" customWidth="1"/>
  </cols>
  <sheetData>
    <row r="1" spans="1:6" ht="42" customHeight="1">
      <c r="A1" s="58" t="s">
        <v>136</v>
      </c>
      <c r="B1" s="58"/>
      <c r="C1" s="58"/>
      <c r="D1" s="58"/>
      <c r="E1" s="58"/>
      <c r="F1" s="58"/>
    </row>
    <row r="2" spans="1:6" s="49" customFormat="1" ht="27.75" customHeight="1">
      <c r="A2" t="s">
        <v>137</v>
      </c>
      <c r="B2" s="59" t="s">
        <v>159</v>
      </c>
      <c r="C2" s="59"/>
      <c r="D2" t="s">
        <v>138</v>
      </c>
      <c r="E2" s="48">
        <v>41425</v>
      </c>
      <c r="F2"/>
    </row>
    <row r="3" spans="1:6" s="49" customFormat="1" ht="24.95" customHeight="1">
      <c r="A3" t="s">
        <v>139</v>
      </c>
      <c r="B3" s="60" t="s">
        <v>140</v>
      </c>
      <c r="C3" s="60"/>
      <c r="D3" t="s">
        <v>141</v>
      </c>
      <c r="E3" t="s">
        <v>142</v>
      </c>
      <c r="F3"/>
    </row>
    <row r="4" spans="1:6" s="49" customFormat="1" ht="24.95" customHeight="1">
      <c r="A4" s="57" t="s">
        <v>143</v>
      </c>
      <c r="B4" s="57" t="s">
        <v>144</v>
      </c>
      <c r="C4" s="57" t="s">
        <v>145</v>
      </c>
      <c r="D4" s="57" t="s">
        <v>146</v>
      </c>
      <c r="E4" s="57" t="s">
        <v>147</v>
      </c>
      <c r="F4" s="57" t="s">
        <v>148</v>
      </c>
    </row>
    <row r="5" spans="1:6" s="49" customFormat="1" ht="24.95" customHeight="1">
      <c r="A5" s="50" t="s">
        <v>149</v>
      </c>
      <c r="B5" s="51">
        <v>65500</v>
      </c>
      <c r="C5" s="51">
        <v>102500</v>
      </c>
      <c r="D5" s="52">
        <f>C5-B5</f>
        <v>37000</v>
      </c>
      <c r="E5" s="53">
        <f>C5/$C$14</f>
        <v>0.35964912280701755</v>
      </c>
      <c r="F5" s="50">
        <f>RANK(E5,$E$5:$E$13)</f>
        <v>1</v>
      </c>
    </row>
    <row r="6" spans="1:6" s="49" customFormat="1" ht="24.95" customHeight="1">
      <c r="A6" s="50" t="s">
        <v>150</v>
      </c>
      <c r="B6" s="51">
        <v>1000</v>
      </c>
      <c r="C6" s="51">
        <v>52000</v>
      </c>
      <c r="D6" s="52">
        <f t="shared" ref="D6:D13" si="0">C6-B6</f>
        <v>51000</v>
      </c>
      <c r="E6" s="53">
        <f t="shared" ref="E6:E13" si="1">C6/$C$14</f>
        <v>0.18245614035087721</v>
      </c>
      <c r="F6" s="50">
        <f t="shared" ref="F6:F13" si="2">RANK(E6,$E$5:$E$13)</f>
        <v>3</v>
      </c>
    </row>
    <row r="7" spans="1:6" s="49" customFormat="1" ht="24.95" customHeight="1">
      <c r="A7" s="50" t="s">
        <v>151</v>
      </c>
      <c r="B7" s="51">
        <v>105000</v>
      </c>
      <c r="C7" s="51">
        <v>10000</v>
      </c>
      <c r="D7" s="52">
        <f t="shared" si="0"/>
        <v>-95000</v>
      </c>
      <c r="E7" s="53">
        <f t="shared" si="1"/>
        <v>3.5087719298245612E-2</v>
      </c>
      <c r="F7" s="50">
        <f t="shared" si="2"/>
        <v>5</v>
      </c>
    </row>
    <row r="8" spans="1:6" s="49" customFormat="1" ht="24.95" customHeight="1">
      <c r="A8" s="50" t="s">
        <v>152</v>
      </c>
      <c r="B8" s="51">
        <v>25000</v>
      </c>
      <c r="C8" s="51">
        <v>5000</v>
      </c>
      <c r="D8" s="52">
        <f t="shared" si="0"/>
        <v>-20000</v>
      </c>
      <c r="E8" s="53">
        <f t="shared" si="1"/>
        <v>1.7543859649122806E-2</v>
      </c>
      <c r="F8" s="50">
        <f t="shared" si="2"/>
        <v>8</v>
      </c>
    </row>
    <row r="9" spans="1:6" s="49" customFormat="1" ht="24.95" customHeight="1">
      <c r="A9" s="50" t="s">
        <v>153</v>
      </c>
      <c r="B9" s="51">
        <v>0</v>
      </c>
      <c r="C9" s="51">
        <v>35650</v>
      </c>
      <c r="D9" s="52">
        <f t="shared" si="0"/>
        <v>35650</v>
      </c>
      <c r="E9" s="53">
        <f t="shared" si="1"/>
        <v>0.12508771929824561</v>
      </c>
      <c r="F9" s="50">
        <f t="shared" si="2"/>
        <v>4</v>
      </c>
    </row>
    <row r="10" spans="1:6" s="49" customFormat="1" ht="24.95" customHeight="1">
      <c r="A10" s="50" t="s">
        <v>154</v>
      </c>
      <c r="B10" s="51">
        <v>0</v>
      </c>
      <c r="C10" s="51">
        <v>0</v>
      </c>
      <c r="D10" s="52">
        <f t="shared" si="0"/>
        <v>0</v>
      </c>
      <c r="E10" s="53">
        <f t="shared" si="1"/>
        <v>0</v>
      </c>
      <c r="F10" s="50">
        <f t="shared" si="2"/>
        <v>9</v>
      </c>
    </row>
    <row r="11" spans="1:6" s="49" customFormat="1" ht="24.95" customHeight="1">
      <c r="A11" s="50" t="s">
        <v>155</v>
      </c>
      <c r="B11" s="51">
        <v>2000</v>
      </c>
      <c r="C11" s="51">
        <v>7000</v>
      </c>
      <c r="D11" s="52">
        <f t="shared" si="0"/>
        <v>5000</v>
      </c>
      <c r="E11" s="53">
        <f t="shared" si="1"/>
        <v>2.456140350877193E-2</v>
      </c>
      <c r="F11" s="50">
        <f t="shared" si="2"/>
        <v>7</v>
      </c>
    </row>
    <row r="12" spans="1:6" s="54" customFormat="1" ht="24.95" customHeight="1">
      <c r="A12" s="50" t="s">
        <v>156</v>
      </c>
      <c r="B12" s="51">
        <v>0</v>
      </c>
      <c r="C12" s="51">
        <v>65000</v>
      </c>
      <c r="D12" s="52">
        <f t="shared" si="0"/>
        <v>65000</v>
      </c>
      <c r="E12" s="53">
        <f t="shared" si="1"/>
        <v>0.22807017543859648</v>
      </c>
      <c r="F12" s="50">
        <f t="shared" si="2"/>
        <v>2</v>
      </c>
    </row>
    <row r="13" spans="1:6" ht="21.75" customHeight="1">
      <c r="A13" s="50" t="s">
        <v>157</v>
      </c>
      <c r="B13" s="51">
        <v>0</v>
      </c>
      <c r="C13" s="51">
        <v>7850</v>
      </c>
      <c r="D13" s="52">
        <f t="shared" si="0"/>
        <v>7850</v>
      </c>
      <c r="E13" s="53">
        <f t="shared" si="1"/>
        <v>2.7543859649122808E-2</v>
      </c>
      <c r="F13" s="50">
        <f t="shared" si="2"/>
        <v>6</v>
      </c>
    </row>
    <row r="14" spans="1:6" ht="22.5" customHeight="1">
      <c r="A14" s="55" t="s">
        <v>158</v>
      </c>
      <c r="B14" s="56">
        <f>SUM(B5:B13)</f>
        <v>198500</v>
      </c>
      <c r="C14" s="56">
        <f t="shared" ref="C14:D14" si="3">SUM(C5:C13)</f>
        <v>285000</v>
      </c>
      <c r="D14" s="56">
        <f t="shared" si="3"/>
        <v>86500</v>
      </c>
      <c r="E14" s="53"/>
      <c r="F14" s="55"/>
    </row>
  </sheetData>
  <mergeCells count="3">
    <mergeCell ref="A1:F1"/>
    <mergeCell ref="B2:C2"/>
    <mergeCell ref="B3:C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F31" sqref="F31"/>
    </sheetView>
  </sheetViews>
  <sheetFormatPr defaultRowHeight="13.5"/>
  <cols>
    <col min="1" max="1" width="10" customWidth="1"/>
    <col min="2" max="2" width="17.375" customWidth="1"/>
    <col min="3" max="5" width="9.5" customWidth="1"/>
    <col min="6" max="6" width="10.875" customWidth="1"/>
    <col min="7" max="7" width="11.25" customWidth="1"/>
    <col min="8" max="8" width="10.875" customWidth="1"/>
    <col min="9" max="9" width="4.5" customWidth="1"/>
  </cols>
  <sheetData>
    <row r="1" spans="1:11" ht="21" customHeight="1">
      <c r="A1" s="61" t="s">
        <v>131</v>
      </c>
      <c r="B1" s="61"/>
      <c r="C1" s="61"/>
      <c r="D1" s="61"/>
      <c r="E1" s="61"/>
      <c r="F1" s="61"/>
      <c r="G1" s="61"/>
      <c r="H1" s="61"/>
      <c r="I1" s="32"/>
    </row>
    <row r="2" spans="1:11" ht="18.75" customHeight="1" thickBot="1">
      <c r="A2" s="62" t="s">
        <v>132</v>
      </c>
      <c r="B2" s="62"/>
      <c r="C2" s="62"/>
      <c r="D2" s="62"/>
      <c r="E2" s="62"/>
      <c r="F2" s="62"/>
      <c r="G2" s="62"/>
      <c r="H2" s="62"/>
      <c r="I2" s="33"/>
    </row>
    <row r="3" spans="1:11" ht="20.25" customHeight="1" thickBot="1">
      <c r="A3" s="33"/>
      <c r="B3" s="33"/>
      <c r="C3" s="33"/>
      <c r="D3" s="33"/>
      <c r="E3" s="33"/>
      <c r="F3" s="47" t="s">
        <v>68</v>
      </c>
      <c r="G3" s="47" t="s">
        <v>69</v>
      </c>
      <c r="H3" s="47" t="s">
        <v>70</v>
      </c>
      <c r="I3" s="33"/>
    </row>
    <row r="4" spans="1:11" ht="16.5" customHeight="1" thickBot="1">
      <c r="A4" s="33"/>
      <c r="B4" s="33"/>
      <c r="C4" s="33"/>
      <c r="D4" s="33"/>
      <c r="E4" s="33"/>
      <c r="F4" s="47">
        <f>SUM(F8:F100)</f>
        <v>480000</v>
      </c>
      <c r="G4" s="47">
        <f>SUM(G8:G100)</f>
        <v>480000</v>
      </c>
      <c r="H4" s="47" t="str">
        <f>IF(F4=G4,"平衡","不平衡")</f>
        <v>平衡</v>
      </c>
      <c r="I4" s="33"/>
    </row>
    <row r="5" spans="1:11" ht="13.5" customHeight="1" thickBot="1">
      <c r="A5" s="34"/>
      <c r="B5" s="34"/>
      <c r="C5" s="34"/>
      <c r="D5" s="34"/>
      <c r="E5" s="34"/>
      <c r="F5" s="34"/>
      <c r="G5" s="34"/>
      <c r="H5" s="34"/>
      <c r="I5" s="33"/>
    </row>
    <row r="6" spans="1:11" ht="15.75" customHeight="1" thickBot="1">
      <c r="A6" s="46" t="s">
        <v>71</v>
      </c>
      <c r="B6" s="46" t="s">
        <v>72</v>
      </c>
      <c r="C6" s="46" t="s">
        <v>0</v>
      </c>
      <c r="D6" s="46"/>
      <c r="E6" s="46" t="s">
        <v>73</v>
      </c>
      <c r="F6" s="46" t="s">
        <v>1</v>
      </c>
      <c r="G6" s="46"/>
      <c r="H6" s="46" t="s">
        <v>74</v>
      </c>
      <c r="I6" s="35"/>
    </row>
    <row r="7" spans="1:11" ht="15.75" customHeight="1" thickBot="1">
      <c r="A7" s="46"/>
      <c r="B7" s="46"/>
      <c r="C7" s="46" t="s">
        <v>2</v>
      </c>
      <c r="D7" s="46" t="s">
        <v>3</v>
      </c>
      <c r="E7" s="46"/>
      <c r="F7" s="46" t="s">
        <v>2</v>
      </c>
      <c r="G7" s="46" t="s">
        <v>3</v>
      </c>
      <c r="H7" s="46"/>
      <c r="I7" s="35"/>
    </row>
    <row r="8" spans="1:11" ht="15.75" customHeight="1" thickBot="1">
      <c r="A8" s="46" t="s">
        <v>6</v>
      </c>
      <c r="B8" s="46" t="s">
        <v>75</v>
      </c>
      <c r="C8" s="46">
        <v>4000</v>
      </c>
      <c r="D8" s="46">
        <v>0</v>
      </c>
      <c r="E8" s="46">
        <v>4000</v>
      </c>
      <c r="F8" s="46">
        <v>18000</v>
      </c>
      <c r="G8" s="46">
        <v>113500</v>
      </c>
      <c r="H8" s="46">
        <v>-91500</v>
      </c>
      <c r="I8" s="35"/>
      <c r="K8" s="36"/>
    </row>
    <row r="9" spans="1:11" ht="14.25" thickBot="1">
      <c r="A9" s="46" t="s">
        <v>7</v>
      </c>
      <c r="B9" s="46" t="s">
        <v>8</v>
      </c>
      <c r="C9" s="46">
        <v>45000</v>
      </c>
      <c r="D9" s="46">
        <v>0</v>
      </c>
      <c r="E9" s="46">
        <v>45000</v>
      </c>
      <c r="F9" s="46">
        <v>229500</v>
      </c>
      <c r="G9" s="46">
        <v>226000</v>
      </c>
      <c r="H9" s="46">
        <v>48500</v>
      </c>
      <c r="I9" s="35"/>
    </row>
    <row r="10" spans="1:11" ht="14.25" thickBot="1">
      <c r="A10" s="46" t="s">
        <v>76</v>
      </c>
      <c r="B10" s="46" t="s">
        <v>77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35"/>
    </row>
    <row r="11" spans="1:11" ht="14.25" thickBot="1">
      <c r="A11" s="46" t="s">
        <v>78</v>
      </c>
      <c r="B11" s="46" t="s">
        <v>9</v>
      </c>
      <c r="C11" s="46">
        <v>38000</v>
      </c>
      <c r="D11" s="46">
        <v>0</v>
      </c>
      <c r="E11" s="46">
        <v>38000</v>
      </c>
      <c r="F11" s="46">
        <v>0</v>
      </c>
      <c r="G11" s="46">
        <v>0</v>
      </c>
      <c r="H11" s="46">
        <v>38000</v>
      </c>
      <c r="I11" s="35"/>
    </row>
    <row r="12" spans="1:11" ht="14.25" thickBot="1">
      <c r="A12" s="46" t="s">
        <v>79</v>
      </c>
      <c r="B12" s="46" t="s">
        <v>10</v>
      </c>
      <c r="C12" s="46">
        <v>58100</v>
      </c>
      <c r="D12" s="46">
        <v>0</v>
      </c>
      <c r="E12" s="46">
        <v>58100</v>
      </c>
      <c r="F12" s="46">
        <v>81000</v>
      </c>
      <c r="G12" s="46">
        <v>8000</v>
      </c>
      <c r="H12" s="46">
        <v>131100</v>
      </c>
      <c r="I12" s="35"/>
    </row>
    <row r="13" spans="1:11" ht="14.25" thickBot="1">
      <c r="A13" s="46" t="s">
        <v>80</v>
      </c>
      <c r="B13" s="46" t="s">
        <v>11</v>
      </c>
      <c r="C13" s="46">
        <v>0</v>
      </c>
      <c r="D13" s="46">
        <v>0</v>
      </c>
      <c r="E13" s="46">
        <v>0</v>
      </c>
      <c r="F13" s="46">
        <v>32000</v>
      </c>
      <c r="G13" s="46">
        <v>0</v>
      </c>
      <c r="H13" s="46">
        <v>32000</v>
      </c>
      <c r="I13" s="35"/>
    </row>
    <row r="14" spans="1:11" ht="14.25" thickBot="1">
      <c r="A14" s="46" t="s">
        <v>81</v>
      </c>
      <c r="B14" s="46" t="s">
        <v>12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35"/>
    </row>
    <row r="15" spans="1:11" ht="14.25" thickBot="1">
      <c r="A15" s="46" t="s">
        <v>82</v>
      </c>
      <c r="B15" s="46" t="s">
        <v>83</v>
      </c>
      <c r="C15" s="46">
        <v>150000</v>
      </c>
      <c r="D15" s="46">
        <v>0</v>
      </c>
      <c r="E15" s="46">
        <v>150000</v>
      </c>
      <c r="F15" s="46">
        <v>27500</v>
      </c>
      <c r="G15" s="46">
        <v>0</v>
      </c>
      <c r="H15" s="46">
        <v>177500</v>
      </c>
      <c r="I15" s="35"/>
    </row>
    <row r="16" spans="1:11" ht="14.25" thickBot="1">
      <c r="A16" s="46" t="s">
        <v>84</v>
      </c>
      <c r="B16" s="46" t="s">
        <v>13</v>
      </c>
      <c r="C16" s="46">
        <v>80000</v>
      </c>
      <c r="D16" s="46">
        <v>0</v>
      </c>
      <c r="E16" s="46">
        <v>80000</v>
      </c>
      <c r="F16" s="46">
        <v>0</v>
      </c>
      <c r="G16" s="46">
        <v>0</v>
      </c>
      <c r="H16" s="46">
        <v>80000</v>
      </c>
      <c r="I16" s="35"/>
    </row>
    <row r="17" spans="1:9" ht="14.25" thickBot="1">
      <c r="A17" s="46" t="s">
        <v>15</v>
      </c>
      <c r="B17" s="46" t="s">
        <v>14</v>
      </c>
      <c r="C17" s="46">
        <v>15000</v>
      </c>
      <c r="D17" s="46">
        <v>0</v>
      </c>
      <c r="E17" s="46">
        <v>15000</v>
      </c>
      <c r="F17" s="46">
        <v>0</v>
      </c>
      <c r="G17" s="46">
        <v>0</v>
      </c>
      <c r="H17" s="46">
        <v>15000</v>
      </c>
      <c r="I17" s="35"/>
    </row>
    <row r="18" spans="1:9" ht="14.25" thickBot="1">
      <c r="A18" s="46" t="s">
        <v>85</v>
      </c>
      <c r="B18" s="46" t="s">
        <v>16</v>
      </c>
      <c r="C18" s="46">
        <v>380000</v>
      </c>
      <c r="D18" s="46">
        <v>0</v>
      </c>
      <c r="E18" s="46">
        <v>380000</v>
      </c>
      <c r="F18" s="46">
        <v>0</v>
      </c>
      <c r="G18" s="46">
        <v>0</v>
      </c>
      <c r="H18" s="46">
        <v>380000</v>
      </c>
      <c r="I18" s="35"/>
    </row>
    <row r="19" spans="1:9" ht="14.25" thickBot="1">
      <c r="A19" s="46" t="s">
        <v>86</v>
      </c>
      <c r="B19" s="46" t="s">
        <v>17</v>
      </c>
      <c r="C19" s="46">
        <v>0</v>
      </c>
      <c r="D19" s="46">
        <v>54850</v>
      </c>
      <c r="E19" s="46">
        <v>-54850</v>
      </c>
      <c r="F19" s="46">
        <v>0</v>
      </c>
      <c r="G19" s="46">
        <v>0</v>
      </c>
      <c r="H19" s="46">
        <v>-54850</v>
      </c>
      <c r="I19" s="35"/>
    </row>
    <row r="20" spans="1:9" ht="14.25" thickBot="1">
      <c r="A20" s="46" t="s">
        <v>87</v>
      </c>
      <c r="B20" s="46" t="s">
        <v>88</v>
      </c>
      <c r="C20" s="46">
        <v>1050</v>
      </c>
      <c r="D20" s="46">
        <v>0</v>
      </c>
      <c r="E20" s="46">
        <v>1050</v>
      </c>
      <c r="F20" s="46">
        <v>0</v>
      </c>
      <c r="G20" s="46">
        <v>5000</v>
      </c>
      <c r="H20" s="46">
        <v>-3950</v>
      </c>
      <c r="I20" s="35"/>
    </row>
    <row r="21" spans="1:9" ht="14.25" thickBot="1">
      <c r="A21" s="46" t="s">
        <v>89</v>
      </c>
      <c r="B21" s="46" t="s">
        <v>18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35"/>
    </row>
    <row r="22" spans="1:9" ht="14.25" thickBot="1">
      <c r="A22" s="46" t="s">
        <v>90</v>
      </c>
      <c r="B22" s="46" t="s">
        <v>19</v>
      </c>
      <c r="C22" s="46">
        <v>0</v>
      </c>
      <c r="D22" s="46">
        <v>0</v>
      </c>
      <c r="E22" s="46">
        <v>0</v>
      </c>
      <c r="F22" s="46">
        <v>0</v>
      </c>
      <c r="G22" s="46">
        <v>1000</v>
      </c>
      <c r="H22" s="46">
        <v>-1000</v>
      </c>
      <c r="I22" s="35"/>
    </row>
    <row r="23" spans="1:9" ht="14.25" thickBot="1">
      <c r="A23" s="46" t="s">
        <v>91</v>
      </c>
      <c r="B23" s="46" t="s">
        <v>20</v>
      </c>
      <c r="C23" s="46">
        <v>0</v>
      </c>
      <c r="D23" s="46">
        <v>25050</v>
      </c>
      <c r="E23" s="46">
        <v>-25050</v>
      </c>
      <c r="F23" s="46">
        <v>42000</v>
      </c>
      <c r="G23" s="46">
        <v>27500</v>
      </c>
      <c r="H23" s="46">
        <v>-10550</v>
      </c>
      <c r="I23" s="35"/>
    </row>
    <row r="24" spans="1:9" ht="14.25" thickBot="1">
      <c r="A24" s="46" t="s">
        <v>92</v>
      </c>
      <c r="B24" s="46" t="s">
        <v>93</v>
      </c>
      <c r="C24" s="46">
        <v>0</v>
      </c>
      <c r="D24" s="46">
        <v>0</v>
      </c>
      <c r="E24" s="46">
        <v>0</v>
      </c>
      <c r="F24" s="46">
        <v>38000</v>
      </c>
      <c r="G24" s="46">
        <v>0</v>
      </c>
      <c r="H24" s="46">
        <v>38000</v>
      </c>
      <c r="I24" s="35"/>
    </row>
    <row r="25" spans="1:9" ht="14.25" thickBot="1">
      <c r="A25" s="46" t="s">
        <v>94</v>
      </c>
      <c r="B25" s="46" t="s">
        <v>21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35"/>
    </row>
    <row r="26" spans="1:9" ht="14.25" thickBot="1">
      <c r="A26" s="46" t="s">
        <v>95</v>
      </c>
      <c r="B26" s="46" t="s">
        <v>96</v>
      </c>
      <c r="C26" s="46">
        <v>0</v>
      </c>
      <c r="D26" s="46">
        <v>20500</v>
      </c>
      <c r="E26" s="46">
        <v>-20500</v>
      </c>
      <c r="F26" s="46">
        <v>12000</v>
      </c>
      <c r="G26" s="46">
        <v>0</v>
      </c>
      <c r="H26" s="46">
        <v>-8500</v>
      </c>
      <c r="I26" s="35"/>
    </row>
    <row r="27" spans="1:9" ht="14.25" thickBot="1">
      <c r="A27" s="46" t="s">
        <v>97</v>
      </c>
      <c r="B27" s="46" t="s">
        <v>22</v>
      </c>
      <c r="C27" s="46">
        <v>0</v>
      </c>
      <c r="D27" s="46">
        <v>34100</v>
      </c>
      <c r="E27" s="46">
        <v>-34100</v>
      </c>
      <c r="F27" s="46">
        <v>0</v>
      </c>
      <c r="G27" s="46">
        <v>0</v>
      </c>
      <c r="H27" s="46">
        <v>-34100</v>
      </c>
      <c r="I27" s="35"/>
    </row>
    <row r="28" spans="1:9" ht="14.25" thickBot="1">
      <c r="A28" s="46" t="s">
        <v>98</v>
      </c>
      <c r="B28" s="46" t="s">
        <v>23</v>
      </c>
      <c r="C28" s="46">
        <v>0</v>
      </c>
      <c r="D28" s="46">
        <v>400</v>
      </c>
      <c r="E28" s="46">
        <v>-400</v>
      </c>
      <c r="F28" s="46">
        <v>0</v>
      </c>
      <c r="G28" s="46">
        <v>0</v>
      </c>
      <c r="H28" s="46">
        <v>-400</v>
      </c>
      <c r="I28" s="35"/>
    </row>
    <row r="29" spans="1:9" ht="14.25" thickBot="1">
      <c r="A29" s="46" t="s">
        <v>99</v>
      </c>
      <c r="B29" s="46" t="s">
        <v>100</v>
      </c>
      <c r="C29" s="46">
        <v>0</v>
      </c>
      <c r="D29" s="46">
        <v>2000</v>
      </c>
      <c r="E29" s="46">
        <v>-2000</v>
      </c>
      <c r="F29" s="46">
        <v>0</v>
      </c>
      <c r="G29" s="46">
        <v>0</v>
      </c>
      <c r="H29" s="46">
        <v>-2000</v>
      </c>
      <c r="I29" s="35"/>
    </row>
    <row r="30" spans="1:9" ht="14.25" thickBot="1">
      <c r="A30" s="46" t="s">
        <v>27</v>
      </c>
      <c r="B30" s="46" t="s">
        <v>24</v>
      </c>
      <c r="C30" s="46">
        <v>0</v>
      </c>
      <c r="D30" s="46">
        <v>500000</v>
      </c>
      <c r="E30" s="46">
        <v>-500000</v>
      </c>
      <c r="F30" s="46">
        <v>0</v>
      </c>
      <c r="G30" s="46">
        <v>0</v>
      </c>
      <c r="H30" s="46">
        <v>-500000</v>
      </c>
      <c r="I30" s="35"/>
    </row>
    <row r="31" spans="1:9" ht="14.25" thickBot="1">
      <c r="A31" s="46" t="s">
        <v>101</v>
      </c>
      <c r="B31" s="46" t="s">
        <v>25</v>
      </c>
      <c r="C31" s="46">
        <v>0</v>
      </c>
      <c r="D31" s="46">
        <v>32000</v>
      </c>
      <c r="E31" s="46">
        <v>-32000</v>
      </c>
      <c r="F31" s="46">
        <v>0</v>
      </c>
      <c r="G31" s="46">
        <v>0</v>
      </c>
      <c r="H31" s="46">
        <v>-32000</v>
      </c>
      <c r="I31" s="35"/>
    </row>
    <row r="32" spans="1:9" ht="14.25" thickBot="1">
      <c r="A32" s="46" t="s">
        <v>102</v>
      </c>
      <c r="B32" s="46" t="s">
        <v>26</v>
      </c>
      <c r="C32" s="46">
        <v>0</v>
      </c>
      <c r="D32" s="46">
        <v>160000</v>
      </c>
      <c r="E32" s="46">
        <v>-160000</v>
      </c>
      <c r="F32" s="46">
        <v>0</v>
      </c>
      <c r="G32" s="46">
        <v>0</v>
      </c>
      <c r="H32" s="46">
        <v>-160000</v>
      </c>
      <c r="I32" s="35"/>
    </row>
    <row r="33" spans="1:9" ht="14.25" thickBot="1">
      <c r="A33" s="46" t="s">
        <v>103</v>
      </c>
      <c r="B33" s="46" t="s">
        <v>28</v>
      </c>
      <c r="C33" s="46">
        <v>2250</v>
      </c>
      <c r="D33" s="46">
        <v>0</v>
      </c>
      <c r="E33" s="46">
        <v>2250</v>
      </c>
      <c r="F33" s="46">
        <v>0</v>
      </c>
      <c r="G33" s="46">
        <v>0</v>
      </c>
      <c r="H33" s="46">
        <v>2250</v>
      </c>
      <c r="I33" s="35"/>
    </row>
    <row r="34" spans="1:9" ht="14.25" thickBot="1">
      <c r="A34" s="46" t="s">
        <v>30</v>
      </c>
      <c r="B34" s="46" t="s">
        <v>29</v>
      </c>
      <c r="C34" s="46">
        <v>55500</v>
      </c>
      <c r="D34" s="46">
        <v>0</v>
      </c>
      <c r="E34" s="46">
        <v>55500</v>
      </c>
      <c r="F34" s="46">
        <v>0</v>
      </c>
      <c r="G34" s="46">
        <v>0</v>
      </c>
      <c r="H34" s="46">
        <v>55500</v>
      </c>
      <c r="I34" s="35"/>
    </row>
    <row r="35" spans="1:9" ht="14.25" thickBot="1">
      <c r="A35" s="46" t="s">
        <v>104</v>
      </c>
      <c r="B35" s="46" t="s">
        <v>31</v>
      </c>
      <c r="C35" s="46">
        <v>0</v>
      </c>
      <c r="D35" s="46">
        <v>0</v>
      </c>
      <c r="E35" s="46">
        <v>0</v>
      </c>
      <c r="F35" s="46">
        <v>0</v>
      </c>
      <c r="G35" s="46">
        <v>99000</v>
      </c>
      <c r="H35" s="46">
        <v>-99000</v>
      </c>
      <c r="I35" s="35"/>
    </row>
    <row r="36" spans="1:9" ht="14.25" thickBot="1">
      <c r="A36" s="46" t="s">
        <v>105</v>
      </c>
      <c r="B36" s="46" t="s">
        <v>32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35"/>
    </row>
    <row r="37" spans="1:9" ht="14.25" thickBot="1">
      <c r="A37" s="46" t="s">
        <v>106</v>
      </c>
      <c r="B37" s="46" t="s">
        <v>33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35"/>
    </row>
    <row r="38" spans="1:9" ht="14.25" thickBot="1">
      <c r="A38" s="46" t="s">
        <v>107</v>
      </c>
      <c r="B38" s="46" t="s">
        <v>34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35"/>
    </row>
    <row r="39" spans="1:9" ht="14.25" thickBot="1">
      <c r="A39" s="46" t="s">
        <v>108</v>
      </c>
      <c r="B39" s="46" t="s">
        <v>35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35"/>
    </row>
    <row r="40" spans="1:9" ht="14.25" thickBot="1">
      <c r="A40" s="46" t="s">
        <v>109</v>
      </c>
      <c r="B40" s="46" t="s">
        <v>110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35"/>
    </row>
    <row r="41" spans="1:9" ht="14.25" thickBot="1">
      <c r="A41" s="46" t="s">
        <v>111</v>
      </c>
      <c r="B41" s="46" t="s">
        <v>112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35"/>
    </row>
    <row r="42" spans="1:9" ht="14.25" thickBot="1">
      <c r="A42" s="46" t="s">
        <v>113</v>
      </c>
      <c r="B42" s="46" t="s">
        <v>36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35"/>
    </row>
    <row r="43" spans="1:9" ht="14.25" thickBot="1">
      <c r="A43" s="46" t="s">
        <v>114</v>
      </c>
      <c r="B43" s="46" t="s">
        <v>37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35"/>
    </row>
    <row r="44" spans="1:9" ht="14.25" thickBot="1">
      <c r="A44" s="46" t="s">
        <v>115</v>
      </c>
      <c r="B44" s="46" t="s">
        <v>38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35"/>
    </row>
    <row r="45" spans="1:9" ht="14.25" thickBot="1">
      <c r="A45" s="46" t="s">
        <v>116</v>
      </c>
      <c r="B45" s="46" t="s">
        <v>39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30" sqref="C30"/>
    </sheetView>
  </sheetViews>
  <sheetFormatPr defaultRowHeight="13.5"/>
  <cols>
    <col min="1" max="1" width="4.375" customWidth="1"/>
    <col min="2" max="2" width="13.875" customWidth="1"/>
    <col min="3" max="4" width="11.875" customWidth="1"/>
    <col min="5" max="5" width="19.125" customWidth="1"/>
    <col min="6" max="7" width="11.875" customWidth="1"/>
    <col min="10" max="10" width="15.625" customWidth="1"/>
  </cols>
  <sheetData>
    <row r="1" spans="1:7" ht="34.5" customHeight="1">
      <c r="A1" s="63" t="s">
        <v>133</v>
      </c>
      <c r="B1" s="64"/>
      <c r="C1" s="64"/>
      <c r="D1" s="64"/>
      <c r="E1" s="64"/>
      <c r="F1" s="64"/>
      <c r="G1" s="64"/>
    </row>
    <row r="2" spans="1:7" ht="15.75" customHeight="1" thickBot="1">
      <c r="B2" s="2" t="s">
        <v>135</v>
      </c>
      <c r="C2" s="2"/>
      <c r="D2" s="2"/>
      <c r="E2" s="2"/>
      <c r="F2" s="2"/>
      <c r="G2" s="2"/>
    </row>
    <row r="3" spans="1:7" ht="18.75" customHeight="1" thickTop="1" thickBot="1">
      <c r="B3" s="3" t="s">
        <v>4</v>
      </c>
      <c r="C3" s="26" t="s">
        <v>40</v>
      </c>
      <c r="D3" s="26" t="s">
        <v>41</v>
      </c>
      <c r="E3" s="26" t="s">
        <v>5</v>
      </c>
      <c r="F3" s="44" t="s">
        <v>40</v>
      </c>
      <c r="G3" s="45" t="s">
        <v>41</v>
      </c>
    </row>
    <row r="4" spans="1:7" ht="14.25" thickTop="1">
      <c r="B4" s="4" t="s">
        <v>42</v>
      </c>
      <c r="C4" s="5"/>
      <c r="D4" s="5"/>
      <c r="E4" s="6" t="s">
        <v>59</v>
      </c>
      <c r="F4" s="42"/>
      <c r="G4" s="43"/>
    </row>
    <row r="5" spans="1:7">
      <c r="B5" s="7" t="s">
        <v>43</v>
      </c>
      <c r="C5" s="22">
        <f xml:space="preserve"> 总分类账!E8+ 总分类账!E9+ 总分类账!E10</f>
        <v>49000</v>
      </c>
      <c r="D5" s="22">
        <f xml:space="preserve"> 总分类账!H8+ 总分类账!H9+ 总分类账!H10</f>
        <v>-43000</v>
      </c>
      <c r="E5" s="9" t="s">
        <v>117</v>
      </c>
      <c r="F5" s="22">
        <f>- 总分类账!E21</f>
        <v>0</v>
      </c>
      <c r="G5" s="37">
        <f>- 总分类账!H21</f>
        <v>0</v>
      </c>
    </row>
    <row r="6" spans="1:7">
      <c r="B6" s="7" t="s">
        <v>44</v>
      </c>
      <c r="C6" s="22">
        <f xml:space="preserve"> 总分类账!E11</f>
        <v>38000</v>
      </c>
      <c r="D6" s="22">
        <f xml:space="preserve"> 总分类账!H11</f>
        <v>38000</v>
      </c>
      <c r="E6" s="9" t="s">
        <v>118</v>
      </c>
      <c r="F6" s="22">
        <f>- 总分类账!E22</f>
        <v>0</v>
      </c>
      <c r="G6" s="37">
        <f>- 总分类账!H22</f>
        <v>1000</v>
      </c>
    </row>
    <row r="7" spans="1:7">
      <c r="B7" s="7" t="s">
        <v>45</v>
      </c>
      <c r="C7" s="22">
        <f xml:space="preserve"> 总分类账!E12</f>
        <v>58100</v>
      </c>
      <c r="D7" s="22">
        <f xml:space="preserve"> 总分类账!H12</f>
        <v>131100</v>
      </c>
      <c r="E7" s="9" t="s">
        <v>119</v>
      </c>
      <c r="F7" s="22">
        <f>- 总分类账!E23</f>
        <v>25050</v>
      </c>
      <c r="G7" s="37">
        <f>- 总分类账!H23</f>
        <v>10550</v>
      </c>
    </row>
    <row r="8" spans="1:7">
      <c r="B8" s="7" t="s">
        <v>46</v>
      </c>
      <c r="C8" s="22">
        <f xml:space="preserve"> 总分类账!E14</f>
        <v>0</v>
      </c>
      <c r="D8" s="22">
        <f xml:space="preserve"> 总分类账!H14</f>
        <v>0</v>
      </c>
      <c r="E8" s="9" t="s">
        <v>120</v>
      </c>
      <c r="F8" s="22">
        <f>- 总分类账!E24</f>
        <v>0</v>
      </c>
      <c r="G8" s="37">
        <f>- 总分类账!H24</f>
        <v>-38000</v>
      </c>
    </row>
    <row r="9" spans="1:7">
      <c r="B9" s="10" t="s">
        <v>47</v>
      </c>
      <c r="C9" s="31">
        <f>C7+C8</f>
        <v>58100</v>
      </c>
      <c r="D9" s="31">
        <f>D7+D8</f>
        <v>131100</v>
      </c>
      <c r="E9" s="9" t="s">
        <v>121</v>
      </c>
      <c r="F9" s="22">
        <f>- 总分类账!E25</f>
        <v>0</v>
      </c>
      <c r="G9" s="37">
        <f>- 总分类账!H25</f>
        <v>0</v>
      </c>
    </row>
    <row r="10" spans="1:7">
      <c r="B10" s="7" t="s">
        <v>48</v>
      </c>
      <c r="C10" s="22">
        <f xml:space="preserve"> 总分类账!E13</f>
        <v>0</v>
      </c>
      <c r="D10" s="22">
        <f xml:space="preserve"> 总分类账!H13</f>
        <v>32000</v>
      </c>
      <c r="E10" s="9" t="s">
        <v>122</v>
      </c>
      <c r="F10" s="22">
        <f>- 总分类账!E26</f>
        <v>20500</v>
      </c>
      <c r="G10" s="37">
        <f>- 总分类账!H26</f>
        <v>8500</v>
      </c>
    </row>
    <row r="11" spans="1:7">
      <c r="B11" s="7" t="s">
        <v>49</v>
      </c>
      <c r="C11" s="22">
        <f xml:space="preserve"> 总分类账!E15+ 总分类账!E16</f>
        <v>230000</v>
      </c>
      <c r="D11" s="22">
        <f xml:space="preserve"> 总分类账!H15+ 总分类账!H16</f>
        <v>257500</v>
      </c>
      <c r="E11" s="9" t="s">
        <v>123</v>
      </c>
      <c r="F11" s="22">
        <f>- 总分类账!E27</f>
        <v>34100</v>
      </c>
      <c r="G11" s="37">
        <f>- 总分类账!H27</f>
        <v>34100</v>
      </c>
    </row>
    <row r="12" spans="1:7">
      <c r="B12" s="7" t="s">
        <v>50</v>
      </c>
      <c r="C12" s="22">
        <f xml:space="preserve"> 总分类账!E17</f>
        <v>15000</v>
      </c>
      <c r="D12" s="22">
        <f xml:space="preserve"> 总分类账!H17</f>
        <v>15000</v>
      </c>
      <c r="E12" s="9" t="s">
        <v>124</v>
      </c>
      <c r="F12" s="22">
        <f>- 总分类账!E28</f>
        <v>400</v>
      </c>
      <c r="G12" s="37">
        <f>- 总分类账!H28</f>
        <v>400</v>
      </c>
    </row>
    <row r="13" spans="1:7">
      <c r="B13" s="11"/>
      <c r="C13" s="23"/>
      <c r="D13" s="23"/>
      <c r="E13" s="9"/>
      <c r="F13" s="22"/>
      <c r="G13" s="37"/>
    </row>
    <row r="14" spans="1:7">
      <c r="B14" s="12"/>
      <c r="C14" s="8"/>
      <c r="D14" s="8"/>
      <c r="E14" s="13"/>
      <c r="F14" s="8"/>
      <c r="G14" s="38"/>
    </row>
    <row r="15" spans="1:7" ht="17.25" customHeight="1">
      <c r="B15" s="14" t="s">
        <v>51</v>
      </c>
      <c r="C15" s="27">
        <f>SUM(C5:C6)+SUM(C9:C12)</f>
        <v>390100</v>
      </c>
      <c r="D15" s="27">
        <f>SUM(D5:D6)+SUM(D9:D12)</f>
        <v>430600</v>
      </c>
      <c r="E15" s="28" t="s">
        <v>60</v>
      </c>
      <c r="F15" s="27">
        <f>SUM(F5:F13)</f>
        <v>80050</v>
      </c>
      <c r="G15" s="39">
        <f>SUM(G5:G13)</f>
        <v>16550</v>
      </c>
    </row>
    <row r="16" spans="1:7">
      <c r="B16" s="12"/>
      <c r="C16" s="8"/>
      <c r="D16" s="8"/>
      <c r="E16" s="13"/>
      <c r="F16" s="8"/>
      <c r="G16" s="38"/>
    </row>
    <row r="17" spans="2:7">
      <c r="B17" s="15" t="s">
        <v>52</v>
      </c>
      <c r="C17" s="8"/>
      <c r="D17" s="8"/>
      <c r="E17" s="16" t="s">
        <v>61</v>
      </c>
      <c r="F17" s="8"/>
      <c r="G17" s="38"/>
    </row>
    <row r="18" spans="2:7">
      <c r="B18" s="7" t="s">
        <v>53</v>
      </c>
      <c r="C18" s="22">
        <f xml:space="preserve"> 总分类账!E18</f>
        <v>380000</v>
      </c>
      <c r="D18" s="22">
        <f xml:space="preserve"> 总分类账!H18</f>
        <v>380000</v>
      </c>
      <c r="E18" s="9" t="s">
        <v>62</v>
      </c>
      <c r="F18" s="22">
        <f>- 总分类账!E29</f>
        <v>2000</v>
      </c>
      <c r="G18" s="37">
        <f>- 总分类账!H29</f>
        <v>2000</v>
      </c>
    </row>
    <row r="19" spans="2:7">
      <c r="B19" s="7" t="s">
        <v>54</v>
      </c>
      <c r="C19" s="22">
        <f xml:space="preserve"> 总分类账!E19</f>
        <v>-54850</v>
      </c>
      <c r="D19" s="22">
        <f xml:space="preserve"> 总分类账!H19</f>
        <v>-54850</v>
      </c>
      <c r="E19" s="9" t="s">
        <v>63</v>
      </c>
      <c r="F19" s="24"/>
      <c r="G19" s="40"/>
    </row>
    <row r="20" spans="2:7" ht="16.5" customHeight="1">
      <c r="B20" s="10" t="s">
        <v>55</v>
      </c>
      <c r="C20" s="31">
        <f>C18+C19</f>
        <v>325150</v>
      </c>
      <c r="D20" s="31">
        <f>D18+D19</f>
        <v>325150</v>
      </c>
      <c r="E20" s="9" t="s">
        <v>64</v>
      </c>
      <c r="F20" s="22">
        <f>- 总分类账!E30</f>
        <v>500000</v>
      </c>
      <c r="G20" s="37">
        <f>- 总分类账!H30</f>
        <v>500000</v>
      </c>
    </row>
    <row r="21" spans="2:7">
      <c r="B21" s="7" t="s">
        <v>56</v>
      </c>
      <c r="C21" s="22">
        <f xml:space="preserve"> 总分类账!C20</f>
        <v>1050</v>
      </c>
      <c r="D21" s="22">
        <f xml:space="preserve"> 总分类账!H20</f>
        <v>-3950</v>
      </c>
      <c r="E21" s="9" t="s">
        <v>65</v>
      </c>
      <c r="F21" s="22">
        <f>-SUM(总分类账!E31:E45)</f>
        <v>134250</v>
      </c>
      <c r="G21" s="37">
        <f>-SUM(总分类账!I31:I45)</f>
        <v>0</v>
      </c>
    </row>
    <row r="22" spans="2:7">
      <c r="B22" s="17"/>
      <c r="C22" s="8"/>
      <c r="D22" s="8"/>
      <c r="E22" s="18"/>
      <c r="F22" s="22"/>
      <c r="G22" s="37"/>
    </row>
    <row r="23" spans="2:7" ht="17.25" customHeight="1">
      <c r="B23" s="14" t="s">
        <v>57</v>
      </c>
      <c r="C23" s="27">
        <f>C20+C21</f>
        <v>326200</v>
      </c>
      <c r="D23" s="27">
        <f>D20+D21</f>
        <v>321200</v>
      </c>
      <c r="E23" s="28" t="s">
        <v>66</v>
      </c>
      <c r="F23" s="27">
        <f>SUM(F18:F21)</f>
        <v>636250</v>
      </c>
      <c r="G23" s="27">
        <f>SUM(G18:G21)</f>
        <v>502000</v>
      </c>
    </row>
    <row r="24" spans="2:7">
      <c r="B24" s="19"/>
      <c r="C24" s="25"/>
      <c r="D24" s="25"/>
      <c r="E24" s="20"/>
      <c r="F24" s="25"/>
      <c r="G24" s="41"/>
    </row>
    <row r="25" spans="2:7" ht="18.75" customHeight="1" thickBot="1">
      <c r="B25" s="21" t="s">
        <v>58</v>
      </c>
      <c r="C25" s="29">
        <f>C15+C23</f>
        <v>716300</v>
      </c>
      <c r="D25" s="29">
        <f>D15+D23</f>
        <v>751800</v>
      </c>
      <c r="E25" s="30" t="s">
        <v>67</v>
      </c>
      <c r="F25" s="29">
        <f>F15+F23</f>
        <v>716300</v>
      </c>
      <c r="G25" s="29">
        <f>G15+G23</f>
        <v>518550</v>
      </c>
    </row>
    <row r="26" spans="2:7" ht="14.25" thickTop="1">
      <c r="B26" s="1"/>
      <c r="C26" s="1"/>
      <c r="D26" s="1"/>
      <c r="E26" s="1"/>
      <c r="F26" s="1"/>
      <c r="G26" s="1"/>
    </row>
  </sheetData>
  <mergeCells count="1">
    <mergeCell ref="A1:G1"/>
  </mergeCells>
  <phoneticPr fontId="4" type="noConversion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zoomScale="110" zoomScaleNormal="110" workbookViewId="0">
      <selection activeCell="H29" sqref="H29"/>
    </sheetView>
  </sheetViews>
  <sheetFormatPr defaultRowHeight="13.5"/>
  <cols>
    <col min="1" max="1" width="1" style="68" customWidth="1"/>
    <col min="2" max="2" width="14.625" style="68" customWidth="1"/>
    <col min="3" max="7" width="9.75" style="68" customWidth="1"/>
    <col min="8" max="8" width="24" style="68" customWidth="1"/>
    <col min="9" max="13" width="9.75" style="68" customWidth="1"/>
    <col min="14" max="15" width="9" style="68"/>
    <col min="16" max="16" width="15.625" style="68" customWidth="1"/>
    <col min="17" max="16384" width="9" style="68"/>
  </cols>
  <sheetData>
    <row r="1" spans="1:13" ht="34.5" customHeight="1">
      <c r="A1" s="65" t="s">
        <v>160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7"/>
      <c r="M1" s="67"/>
    </row>
    <row r="2" spans="1:13" ht="15.75" customHeight="1" thickBot="1">
      <c r="B2" s="70" t="s">
        <v>134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69"/>
    </row>
    <row r="3" spans="1:13" ht="18.75" customHeight="1">
      <c r="B3" s="71" t="s">
        <v>4</v>
      </c>
      <c r="C3" s="72" t="s">
        <v>40</v>
      </c>
      <c r="D3" s="72" t="s">
        <v>41</v>
      </c>
      <c r="E3" s="72" t="s">
        <v>125</v>
      </c>
      <c r="F3" s="72" t="s">
        <v>126</v>
      </c>
      <c r="G3" s="72" t="s">
        <v>127</v>
      </c>
      <c r="H3" s="72" t="s">
        <v>5</v>
      </c>
      <c r="I3" s="72" t="s">
        <v>40</v>
      </c>
      <c r="J3" s="72" t="s">
        <v>41</v>
      </c>
      <c r="K3" s="72" t="s">
        <v>128</v>
      </c>
      <c r="L3" s="72" t="s">
        <v>129</v>
      </c>
      <c r="M3" s="73" t="s">
        <v>130</v>
      </c>
    </row>
    <row r="4" spans="1:13">
      <c r="B4" s="91" t="s">
        <v>161</v>
      </c>
      <c r="C4" s="87"/>
      <c r="D4" s="87"/>
      <c r="E4" s="87"/>
      <c r="F4" s="87"/>
      <c r="G4" s="87"/>
      <c r="H4" s="92" t="s">
        <v>162</v>
      </c>
      <c r="I4" s="87"/>
      <c r="J4" s="87"/>
      <c r="K4" s="87"/>
      <c r="L4" s="87"/>
      <c r="M4" s="93"/>
    </row>
    <row r="5" spans="1:13">
      <c r="B5" s="74" t="s">
        <v>163</v>
      </c>
      <c r="C5" s="87">
        <f xml:space="preserve"> 总分类账!E8+ 总分类账!E9+ 总分类账!E10</f>
        <v>49000</v>
      </c>
      <c r="D5" s="87">
        <f xml:space="preserve"> 总分类账!H8+ 总分类账!H9+ 总分类账!H10</f>
        <v>-43000</v>
      </c>
      <c r="E5" s="85">
        <f>IF($C$25=0,0,C5/$C$25)</f>
        <v>6.8407092000558431E-2</v>
      </c>
      <c r="F5" s="85">
        <f>IF($D$25=0,0,D5/$D$25)</f>
        <v>-5.7196062782654961E-2</v>
      </c>
      <c r="G5" s="85">
        <f>F5-E5</f>
        <v>-0.12560315478321338</v>
      </c>
      <c r="H5" s="75" t="s">
        <v>117</v>
      </c>
      <c r="I5" s="87">
        <f>- 总分类账!H21</f>
        <v>0</v>
      </c>
      <c r="J5" s="87">
        <f>- 总分类账!K21</f>
        <v>0</v>
      </c>
      <c r="K5" s="85">
        <f>IF($I$25=0,0,I5/$I$25)</f>
        <v>0</v>
      </c>
      <c r="L5" s="85">
        <f>IF($J$25=0,0,J5/$J$25)</f>
        <v>0</v>
      </c>
      <c r="M5" s="88">
        <f>L5-K5</f>
        <v>0</v>
      </c>
    </row>
    <row r="6" spans="1:13">
      <c r="B6" s="74" t="s">
        <v>164</v>
      </c>
      <c r="C6" s="87">
        <f xml:space="preserve"> 总分类账!E11</f>
        <v>38000</v>
      </c>
      <c r="D6" s="87">
        <f xml:space="preserve"> 总分类账!H11</f>
        <v>38000</v>
      </c>
      <c r="E6" s="85">
        <f t="shared" ref="E6:E25" si="0">IF($C$25=0,0,C6/$C$25)</f>
        <v>5.3050397877984087E-2</v>
      </c>
      <c r="F6" s="85">
        <f t="shared" ref="F6:F25" si="1">IF($D$25=0,0,D6/$D$25)</f>
        <v>5.0545357807927641E-2</v>
      </c>
      <c r="G6" s="85">
        <f t="shared" ref="G6:G25" si="2">F6-E6</f>
        <v>-2.5050400700564468E-3</v>
      </c>
      <c r="H6" s="75" t="s">
        <v>118</v>
      </c>
      <c r="I6" s="87">
        <f>- 总分类账!H22</f>
        <v>1000</v>
      </c>
      <c r="J6" s="87">
        <f>- 总分类账!K22</f>
        <v>0</v>
      </c>
      <c r="K6" s="85">
        <f t="shared" ref="K6:K25" si="3">IF($I$25=0,0,I6/$I$25)</f>
        <v>1.3301409949454642E-3</v>
      </c>
      <c r="L6" s="85">
        <f t="shared" ref="L6:L25" si="4">IF($J$25=0,0,J6/$J$25)</f>
        <v>0</v>
      </c>
      <c r="M6" s="88">
        <f t="shared" ref="M6:M25" si="5">L6-K6</f>
        <v>-1.3301409949454642E-3</v>
      </c>
    </row>
    <row r="7" spans="1:13">
      <c r="B7" s="74" t="s">
        <v>165</v>
      </c>
      <c r="C7" s="87">
        <f xml:space="preserve"> 总分类账!E12</f>
        <v>58100</v>
      </c>
      <c r="D7" s="87">
        <f xml:space="preserve"> 总分类账!H12</f>
        <v>131100</v>
      </c>
      <c r="E7" s="85">
        <f t="shared" si="0"/>
        <v>8.1111266229233564E-2</v>
      </c>
      <c r="F7" s="85">
        <f t="shared" si="1"/>
        <v>0.17438148443735035</v>
      </c>
      <c r="G7" s="85">
        <f t="shared" si="2"/>
        <v>9.327021820811679E-2</v>
      </c>
      <c r="H7" s="75" t="s">
        <v>119</v>
      </c>
      <c r="I7" s="87">
        <f>- 总分类账!H23</f>
        <v>10550</v>
      </c>
      <c r="J7" s="87">
        <f>- 总分类账!K23</f>
        <v>0</v>
      </c>
      <c r="K7" s="85">
        <f t="shared" si="3"/>
        <v>1.4032987496674648E-2</v>
      </c>
      <c r="L7" s="85">
        <f t="shared" si="4"/>
        <v>0</v>
      </c>
      <c r="M7" s="88">
        <f t="shared" si="5"/>
        <v>-1.4032987496674648E-2</v>
      </c>
    </row>
    <row r="8" spans="1:13">
      <c r="B8" s="74" t="s">
        <v>166</v>
      </c>
      <c r="C8" s="87">
        <f xml:space="preserve"> 总分类账!E14</f>
        <v>0</v>
      </c>
      <c r="D8" s="87">
        <f xml:space="preserve"> 总分类账!H14</f>
        <v>0</v>
      </c>
      <c r="E8" s="85">
        <f t="shared" si="0"/>
        <v>0</v>
      </c>
      <c r="F8" s="85">
        <f t="shared" si="1"/>
        <v>0</v>
      </c>
      <c r="G8" s="85">
        <f t="shared" si="2"/>
        <v>0</v>
      </c>
      <c r="H8" s="75" t="s">
        <v>120</v>
      </c>
      <c r="I8" s="87">
        <f>- 总分类账!H24</f>
        <v>-38000</v>
      </c>
      <c r="J8" s="87">
        <f>- 总分类账!K24</f>
        <v>0</v>
      </c>
      <c r="K8" s="85">
        <f t="shared" si="3"/>
        <v>-5.0545357807927641E-2</v>
      </c>
      <c r="L8" s="85">
        <f t="shared" si="4"/>
        <v>0</v>
      </c>
      <c r="M8" s="88">
        <f t="shared" si="5"/>
        <v>5.0545357807927641E-2</v>
      </c>
    </row>
    <row r="9" spans="1:13">
      <c r="B9" s="76" t="s">
        <v>167</v>
      </c>
      <c r="C9" s="77">
        <f>C7+C8</f>
        <v>58100</v>
      </c>
      <c r="D9" s="77">
        <f>D7+D8</f>
        <v>131100</v>
      </c>
      <c r="E9" s="85">
        <f t="shared" si="0"/>
        <v>8.1111266229233564E-2</v>
      </c>
      <c r="F9" s="85">
        <f t="shared" si="1"/>
        <v>0.17438148443735035</v>
      </c>
      <c r="G9" s="85">
        <f t="shared" si="2"/>
        <v>9.327021820811679E-2</v>
      </c>
      <c r="H9" s="75" t="s">
        <v>121</v>
      </c>
      <c r="I9" s="87">
        <f>- 总分类账!H25</f>
        <v>0</v>
      </c>
      <c r="J9" s="87">
        <f>- 总分类账!K25</f>
        <v>0</v>
      </c>
      <c r="K9" s="85">
        <f t="shared" si="3"/>
        <v>0</v>
      </c>
      <c r="L9" s="85">
        <f t="shared" si="4"/>
        <v>0</v>
      </c>
      <c r="M9" s="88">
        <f t="shared" si="5"/>
        <v>0</v>
      </c>
    </row>
    <row r="10" spans="1:13">
      <c r="B10" s="74" t="s">
        <v>168</v>
      </c>
      <c r="C10" s="87">
        <f xml:space="preserve"> 总分类账!E13</f>
        <v>0</v>
      </c>
      <c r="D10" s="87">
        <f xml:space="preserve"> 总分类账!H13</f>
        <v>32000</v>
      </c>
      <c r="E10" s="85">
        <f t="shared" si="0"/>
        <v>0</v>
      </c>
      <c r="F10" s="85">
        <f t="shared" si="1"/>
        <v>4.2564511838254854E-2</v>
      </c>
      <c r="G10" s="85">
        <f t="shared" si="2"/>
        <v>4.2564511838254854E-2</v>
      </c>
      <c r="H10" s="75" t="s">
        <v>122</v>
      </c>
      <c r="I10" s="87">
        <f>- 总分类账!H26</f>
        <v>8500</v>
      </c>
      <c r="J10" s="87">
        <f>- 总分类账!K26</f>
        <v>0</v>
      </c>
      <c r="K10" s="85">
        <f t="shared" si="3"/>
        <v>1.1306198457036445E-2</v>
      </c>
      <c r="L10" s="85">
        <f t="shared" si="4"/>
        <v>0</v>
      </c>
      <c r="M10" s="88">
        <f t="shared" si="5"/>
        <v>-1.1306198457036445E-2</v>
      </c>
    </row>
    <row r="11" spans="1:13">
      <c r="B11" s="74" t="s">
        <v>169</v>
      </c>
      <c r="C11" s="87">
        <f xml:space="preserve"> 总分类账!E15+ 总分类账!E16</f>
        <v>230000</v>
      </c>
      <c r="D11" s="87">
        <f xml:space="preserve"> 总分类账!H15+ 总分类账!H16</f>
        <v>257500</v>
      </c>
      <c r="E11" s="85">
        <f t="shared" si="0"/>
        <v>0.32109451347200896</v>
      </c>
      <c r="F11" s="85">
        <f t="shared" si="1"/>
        <v>0.34251130619845704</v>
      </c>
      <c r="G11" s="85">
        <f t="shared" si="2"/>
        <v>2.1416792726448086E-2</v>
      </c>
      <c r="H11" s="75" t="s">
        <v>123</v>
      </c>
      <c r="I11" s="87">
        <f>- 总分类账!H27</f>
        <v>34100</v>
      </c>
      <c r="J11" s="87">
        <f>- 总分类账!K27</f>
        <v>0</v>
      </c>
      <c r="K11" s="85">
        <f t="shared" si="3"/>
        <v>4.5357807927640333E-2</v>
      </c>
      <c r="L11" s="85">
        <f t="shared" si="4"/>
        <v>0</v>
      </c>
      <c r="M11" s="88">
        <f t="shared" si="5"/>
        <v>-4.5357807927640333E-2</v>
      </c>
    </row>
    <row r="12" spans="1:13">
      <c r="B12" s="74" t="s">
        <v>170</v>
      </c>
      <c r="C12" s="87">
        <f xml:space="preserve"> 总分类账!E17</f>
        <v>15000</v>
      </c>
      <c r="D12" s="87">
        <f xml:space="preserve"> 总分类账!H17</f>
        <v>15000</v>
      </c>
      <c r="E12" s="85">
        <f t="shared" si="0"/>
        <v>2.094094653078319E-2</v>
      </c>
      <c r="F12" s="85">
        <f t="shared" si="1"/>
        <v>1.9952114924181964E-2</v>
      </c>
      <c r="G12" s="85">
        <f t="shared" si="2"/>
        <v>-9.8883160660122663E-4</v>
      </c>
      <c r="H12" s="75" t="s">
        <v>124</v>
      </c>
      <c r="I12" s="87">
        <f>- 总分类账!H28</f>
        <v>400</v>
      </c>
      <c r="J12" s="87">
        <f>- 总分类账!K28</f>
        <v>0</v>
      </c>
      <c r="K12" s="85">
        <f t="shared" si="3"/>
        <v>5.3205639797818572E-4</v>
      </c>
      <c r="L12" s="85">
        <f t="shared" si="4"/>
        <v>0</v>
      </c>
      <c r="M12" s="88">
        <f t="shared" si="5"/>
        <v>-5.3205639797818572E-4</v>
      </c>
    </row>
    <row r="13" spans="1:13">
      <c r="B13" s="94"/>
      <c r="C13" s="89"/>
      <c r="D13" s="89"/>
      <c r="E13" s="85"/>
      <c r="F13" s="85"/>
      <c r="G13" s="85"/>
      <c r="H13" s="75"/>
      <c r="I13" s="87"/>
      <c r="J13" s="87"/>
      <c r="K13" s="85"/>
      <c r="L13" s="85"/>
      <c r="M13" s="88"/>
    </row>
    <row r="14" spans="1:13">
      <c r="B14" s="91"/>
      <c r="C14" s="87"/>
      <c r="D14" s="87"/>
      <c r="E14" s="85"/>
      <c r="F14" s="85"/>
      <c r="G14" s="85"/>
      <c r="H14" s="92"/>
      <c r="I14" s="87"/>
      <c r="J14" s="87"/>
      <c r="K14" s="85"/>
      <c r="L14" s="85"/>
      <c r="M14" s="88"/>
    </row>
    <row r="15" spans="1:13" ht="17.25" customHeight="1">
      <c r="B15" s="81" t="s">
        <v>51</v>
      </c>
      <c r="C15" s="78">
        <f>SUM(C5:C6)+SUM(C9:C12)</f>
        <v>390100</v>
      </c>
      <c r="D15" s="78">
        <f>SUM(D5:D6)+SUM(D9:D12)</f>
        <v>430600</v>
      </c>
      <c r="E15" s="85">
        <f t="shared" si="0"/>
        <v>0.5446042161105682</v>
      </c>
      <c r="F15" s="85">
        <f t="shared" si="1"/>
        <v>0.57275871242351695</v>
      </c>
      <c r="G15" s="85">
        <f t="shared" si="2"/>
        <v>2.8154496312948751E-2</v>
      </c>
      <c r="H15" s="84" t="s">
        <v>60</v>
      </c>
      <c r="I15" s="78">
        <f>SUM(I5:I13)</f>
        <v>16550</v>
      </c>
      <c r="J15" s="78">
        <f>SUM(J5:J13)</f>
        <v>0</v>
      </c>
      <c r="K15" s="85">
        <f t="shared" si="3"/>
        <v>2.2013833466347433E-2</v>
      </c>
      <c r="L15" s="85">
        <f t="shared" si="4"/>
        <v>0</v>
      </c>
      <c r="M15" s="88">
        <f t="shared" si="5"/>
        <v>-2.2013833466347433E-2</v>
      </c>
    </row>
    <row r="16" spans="1:13">
      <c r="B16" s="91"/>
      <c r="C16" s="87"/>
      <c r="D16" s="87"/>
      <c r="E16" s="85"/>
      <c r="F16" s="85"/>
      <c r="G16" s="85"/>
      <c r="H16" s="92"/>
      <c r="I16" s="87"/>
      <c r="J16" s="87"/>
      <c r="K16" s="85"/>
      <c r="L16" s="85"/>
      <c r="M16" s="88"/>
    </row>
    <row r="17" spans="2:13">
      <c r="B17" s="91" t="s">
        <v>171</v>
      </c>
      <c r="C17" s="87"/>
      <c r="D17" s="87"/>
      <c r="E17" s="85"/>
      <c r="F17" s="85"/>
      <c r="G17" s="85"/>
      <c r="H17" s="92" t="s">
        <v>172</v>
      </c>
      <c r="I17" s="87"/>
      <c r="J17" s="87"/>
      <c r="K17" s="85"/>
      <c r="L17" s="85"/>
      <c r="M17" s="88"/>
    </row>
    <row r="18" spans="2:13">
      <c r="B18" s="74" t="s">
        <v>173</v>
      </c>
      <c r="C18" s="87">
        <f xml:space="preserve"> 总分类账!E18</f>
        <v>380000</v>
      </c>
      <c r="D18" s="87">
        <f xml:space="preserve"> 总分类账!H18</f>
        <v>380000</v>
      </c>
      <c r="E18" s="85">
        <f t="shared" si="0"/>
        <v>0.5305039787798409</v>
      </c>
      <c r="F18" s="85">
        <f t="shared" si="1"/>
        <v>0.50545357807927638</v>
      </c>
      <c r="G18" s="85">
        <f t="shared" si="2"/>
        <v>-2.5050400700564524E-2</v>
      </c>
      <c r="H18" s="75" t="s">
        <v>174</v>
      </c>
      <c r="I18" s="87">
        <f>- 总分类账!H29</f>
        <v>2000</v>
      </c>
      <c r="J18" s="87">
        <f>- 总分类账!K29</f>
        <v>0</v>
      </c>
      <c r="K18" s="85">
        <f t="shared" si="3"/>
        <v>2.6602819898909284E-3</v>
      </c>
      <c r="L18" s="85">
        <f t="shared" si="4"/>
        <v>0</v>
      </c>
      <c r="M18" s="88">
        <f t="shared" si="5"/>
        <v>-2.6602819898909284E-3</v>
      </c>
    </row>
    <row r="19" spans="2:13">
      <c r="B19" s="74" t="s">
        <v>175</v>
      </c>
      <c r="C19" s="87">
        <f xml:space="preserve"> 总分类账!E19</f>
        <v>-54850</v>
      </c>
      <c r="D19" s="87">
        <f xml:space="preserve"> 总分类账!H19</f>
        <v>-54850</v>
      </c>
      <c r="E19" s="85">
        <f t="shared" si="0"/>
        <v>-7.6574061147563877E-2</v>
      </c>
      <c r="F19" s="85">
        <f t="shared" si="1"/>
        <v>-7.2958233572758713E-2</v>
      </c>
      <c r="G19" s="85">
        <f t="shared" si="2"/>
        <v>3.6158275748051638E-3</v>
      </c>
      <c r="H19" s="75" t="s">
        <v>176</v>
      </c>
      <c r="I19" s="89"/>
      <c r="J19" s="89"/>
      <c r="K19" s="85"/>
      <c r="L19" s="85"/>
      <c r="M19" s="88"/>
    </row>
    <row r="20" spans="2:13" ht="16.5" customHeight="1">
      <c r="B20" s="76" t="s">
        <v>177</v>
      </c>
      <c r="C20" s="77">
        <f>C18+C19</f>
        <v>325150</v>
      </c>
      <c r="D20" s="77">
        <f>D18+D19</f>
        <v>325150</v>
      </c>
      <c r="E20" s="85">
        <f t="shared" si="0"/>
        <v>0.45392991763227697</v>
      </c>
      <c r="F20" s="85">
        <f t="shared" si="1"/>
        <v>0.43249534450651766</v>
      </c>
      <c r="G20" s="85">
        <f t="shared" si="2"/>
        <v>-2.1434573125759304E-2</v>
      </c>
      <c r="H20" s="75" t="s">
        <v>178</v>
      </c>
      <c r="I20" s="87">
        <f>- 总分类账!H30</f>
        <v>500000</v>
      </c>
      <c r="J20" s="87">
        <f>- 总分类账!K30</f>
        <v>0</v>
      </c>
      <c r="K20" s="85">
        <f t="shared" si="3"/>
        <v>0.66507049747273206</v>
      </c>
      <c r="L20" s="85">
        <f t="shared" si="4"/>
        <v>0</v>
      </c>
      <c r="M20" s="88">
        <f t="shared" si="5"/>
        <v>-0.66507049747273206</v>
      </c>
    </row>
    <row r="21" spans="2:13">
      <c r="B21" s="74" t="s">
        <v>179</v>
      </c>
      <c r="C21" s="87">
        <f xml:space="preserve"> 总分类账!C20</f>
        <v>1050</v>
      </c>
      <c r="D21" s="87">
        <f xml:space="preserve"> 总分类账!H20</f>
        <v>-3950</v>
      </c>
      <c r="E21" s="85">
        <f t="shared" si="0"/>
        <v>1.4658662571548234E-3</v>
      </c>
      <c r="F21" s="85">
        <f t="shared" si="1"/>
        <v>-5.2540569300345841E-3</v>
      </c>
      <c r="G21" s="85">
        <f t="shared" si="2"/>
        <v>-6.7199231871894072E-3</v>
      </c>
      <c r="H21" s="75" t="s">
        <v>180</v>
      </c>
      <c r="I21" s="87">
        <f>-SUM(总分类账!H31:H45)</f>
        <v>233250</v>
      </c>
      <c r="J21" s="87">
        <f>-SUM(总分类账!L31:L45)</f>
        <v>0</v>
      </c>
      <c r="K21" s="85">
        <f t="shared" si="3"/>
        <v>0.31025538707102951</v>
      </c>
      <c r="L21" s="85">
        <f t="shared" si="4"/>
        <v>0</v>
      </c>
      <c r="M21" s="88">
        <f t="shared" si="5"/>
        <v>-0.31025538707102951</v>
      </c>
    </row>
    <row r="22" spans="2:13">
      <c r="B22" s="76"/>
      <c r="C22" s="87"/>
      <c r="D22" s="87"/>
      <c r="E22" s="85"/>
      <c r="F22" s="85"/>
      <c r="G22" s="85"/>
      <c r="H22" s="79"/>
      <c r="I22" s="87"/>
      <c r="J22" s="87"/>
      <c r="K22" s="85"/>
      <c r="L22" s="85"/>
      <c r="M22" s="88"/>
    </row>
    <row r="23" spans="2:13" ht="17.25" customHeight="1">
      <c r="B23" s="81" t="s">
        <v>57</v>
      </c>
      <c r="C23" s="78">
        <f>C20+C21</f>
        <v>326200</v>
      </c>
      <c r="D23" s="78">
        <f>D20+D21</f>
        <v>321200</v>
      </c>
      <c r="E23" s="85">
        <f t="shared" si="0"/>
        <v>0.4553957838894318</v>
      </c>
      <c r="F23" s="85">
        <f t="shared" si="1"/>
        <v>0.42724128757648311</v>
      </c>
      <c r="G23" s="85">
        <f t="shared" si="2"/>
        <v>-2.8154496312948696E-2</v>
      </c>
      <c r="H23" s="84" t="s">
        <v>66</v>
      </c>
      <c r="I23" s="78">
        <f>SUM(I18:I21)</f>
        <v>735250</v>
      </c>
      <c r="J23" s="78">
        <f>SUM(J18:J21)</f>
        <v>0</v>
      </c>
      <c r="K23" s="85">
        <f t="shared" si="3"/>
        <v>0.97798616653365256</v>
      </c>
      <c r="L23" s="85">
        <f t="shared" si="4"/>
        <v>0</v>
      </c>
      <c r="M23" s="88">
        <f t="shared" si="5"/>
        <v>-0.97798616653365256</v>
      </c>
    </row>
    <row r="24" spans="2:13">
      <c r="B24" s="74"/>
      <c r="C24" s="77"/>
      <c r="D24" s="77"/>
      <c r="E24" s="85"/>
      <c r="F24" s="85"/>
      <c r="G24" s="85"/>
      <c r="H24" s="75"/>
      <c r="I24" s="77"/>
      <c r="J24" s="77"/>
      <c r="K24" s="85"/>
      <c r="L24" s="85"/>
      <c r="M24" s="88"/>
    </row>
    <row r="25" spans="2:13" ht="18.75" customHeight="1" thickBot="1">
      <c r="B25" s="82" t="s">
        <v>58</v>
      </c>
      <c r="C25" s="80">
        <f>C15+C23</f>
        <v>716300</v>
      </c>
      <c r="D25" s="80">
        <f>D15+D23</f>
        <v>751800</v>
      </c>
      <c r="E25" s="86">
        <f t="shared" si="0"/>
        <v>1</v>
      </c>
      <c r="F25" s="86">
        <f t="shared" si="1"/>
        <v>1</v>
      </c>
      <c r="G25" s="86">
        <f t="shared" si="2"/>
        <v>0</v>
      </c>
      <c r="H25" s="83" t="s">
        <v>67</v>
      </c>
      <c r="I25" s="80">
        <f>I15+I23</f>
        <v>751800</v>
      </c>
      <c r="J25" s="80">
        <f>J15+J23</f>
        <v>0</v>
      </c>
      <c r="K25" s="86">
        <f t="shared" si="3"/>
        <v>1</v>
      </c>
      <c r="L25" s="86">
        <f t="shared" si="4"/>
        <v>0</v>
      </c>
      <c r="M25" s="90">
        <f t="shared" si="5"/>
        <v>-1</v>
      </c>
    </row>
  </sheetData>
  <mergeCells count="1">
    <mergeCell ref="A1:J1"/>
  </mergeCells>
  <phoneticPr fontId="1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企业短期负债结构分析表</vt:lpstr>
      <vt:lpstr>总分类账</vt:lpstr>
      <vt:lpstr>资产负债表</vt:lpstr>
      <vt:lpstr>资产负债表结构分析</vt:lpstr>
    </vt:vector>
  </TitlesOfParts>
  <Company>HSR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吴科长</dc:creator>
  <cp:lastModifiedBy>DIY</cp:lastModifiedBy>
  <dcterms:created xsi:type="dcterms:W3CDTF">2007-12-03T04:25:59Z</dcterms:created>
  <dcterms:modified xsi:type="dcterms:W3CDTF">2017-04-27T09:13:02Z</dcterms:modified>
</cp:coreProperties>
</file>