
<file path=[Content_Types].xml><?xml version="1.0" encoding="utf-8"?>
<Types xmlns="http://schemas.openxmlformats.org/package/2006/content-types">
  <Default ContentType="image/x-wmf" Extension="w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折旧表" sheetId="1" r:id="rId1"/>
  </sheets>
  <calcPr calcId="144525"/>
</workbook>
</file>

<file path=xl/sharedStrings.xml><?xml version="1.0" encoding="utf-8"?>
<sst xmlns="http://schemas.openxmlformats.org/spreadsheetml/2006/main" count="55" uniqueCount="36">
  <si>
    <t>固定资产折旧报表</t>
  </si>
  <si>
    <t>资产查看</t>
  </si>
  <si>
    <t>联想电脑</t>
  </si>
  <si>
    <t>查看部门资产</t>
  </si>
  <si>
    <t>后勤部</t>
  </si>
  <si>
    <t>购进总资产</t>
  </si>
  <si>
    <t>净值总资产</t>
  </si>
  <si>
    <t>折旧日期:</t>
  </si>
  <si>
    <t>折旧方法：</t>
  </si>
  <si>
    <t>平均年限法</t>
  </si>
  <si>
    <t>折旧总额</t>
  </si>
  <si>
    <t>编号</t>
  </si>
  <si>
    <t>使用部门</t>
  </si>
  <si>
    <t>资产名称</t>
  </si>
  <si>
    <t>购入日期</t>
  </si>
  <si>
    <t>单位</t>
  </si>
  <si>
    <t>数量</t>
  </si>
  <si>
    <t>平均单价</t>
  </si>
  <si>
    <t>购进原值</t>
  </si>
  <si>
    <t>使用年限</t>
  </si>
  <si>
    <r>
      <t>残值
率</t>
    </r>
    <r>
      <rPr>
        <b/>
        <sz val="11"/>
        <color theme="1"/>
        <rFont val="宋体"/>
        <family val="1"/>
        <charset val="0"/>
      </rPr>
      <t>%</t>
    </r>
  </si>
  <si>
    <t>预计净残值</t>
  </si>
  <si>
    <t>已使用月份</t>
  </si>
  <si>
    <t>当月折旧</t>
  </si>
  <si>
    <t>净值</t>
  </si>
  <si>
    <t>平均每月折旧</t>
  </si>
  <si>
    <t>累计折旧</t>
  </si>
  <si>
    <t>截止上月折旧</t>
  </si>
  <si>
    <t>商务车-大众</t>
  </si>
  <si>
    <t>台</t>
  </si>
  <si>
    <t>人事部</t>
  </si>
  <si>
    <t>冰箱</t>
  </si>
  <si>
    <t>HP打印机</t>
  </si>
  <si>
    <t>财务部</t>
  </si>
  <si>
    <t>电话</t>
  </si>
  <si>
    <t>销售部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</si>
</sst>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176" formatCode="0;\-0;;@"/>
    <numFmt numFmtId="177" formatCode="yyyy&quot;年&quot;m&quot;月&quot;d&quot;日&quot;;@"/>
    <numFmt numFmtId="178" formatCode="_-&quot;￥&quot;* #,##0_-;\-&quot;￥&quot;* #,##0_-;_-&quot;￥&quot;* &quot;-&quot;_-;_-@_-"/>
    <numFmt numFmtId="179" formatCode="_-&quot;￥&quot;* #,##0.00_-;\-&quot;￥&quot;* #,##0.00_-;_-&quot;￥&quot;* &quot;-&quot;??_-;_-@_-"/>
    <numFmt numFmtId="7" formatCode="&quot;￥&quot;#,##0.00;&quot;￥&quot;\-#,##0.00"/>
    <numFmt numFmtId="180" formatCode="yyyy/m/d;@"/>
    <numFmt numFmtId="181" formatCode="_(* #,##0.00_);_(* \(#,##0.00\);_(* &quot;-&quot;??_);_(@_)"/>
    <numFmt numFmtId="182" formatCode="0.00;\-0.00;;@"/>
  </numFmts>
  <fonts count="38">
    <font>
      <sz val="11"/>
      <color indexed="8"/>
      <name val="宋体"/>
      <charset val="134"/>
    </font>
    <font>
      <sz val="9"/>
      <name val="Times New Roman"/>
      <family val="1"/>
      <charset val="0"/>
    </font>
    <font>
      <b/>
      <sz val="9"/>
      <color indexed="17"/>
      <name val="Times New Roman"/>
      <family val="1"/>
      <charset val="0"/>
    </font>
    <font>
      <sz val="12"/>
      <name val="宋体"/>
      <family val="1"/>
      <charset val="0"/>
    </font>
    <font>
      <b/>
      <sz val="20"/>
      <color theme="0"/>
      <name val="宋体"/>
      <charset val="134"/>
    </font>
    <font>
      <sz val="9"/>
      <name val="宋体"/>
      <family val="1"/>
      <charset val="0"/>
    </font>
    <font>
      <b/>
      <sz val="9"/>
      <name val="宋体"/>
      <charset val="134"/>
    </font>
    <font>
      <b/>
      <sz val="10"/>
      <color theme="0"/>
      <name val="宋体"/>
      <charset val="134"/>
    </font>
    <font>
      <b/>
      <sz val="9"/>
      <color theme="0"/>
      <name val="宋体"/>
      <family val="1"/>
      <charset val="0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family val="1"/>
      <charset val="0"/>
    </font>
    <font>
      <b/>
      <sz val="9"/>
      <color theme="0"/>
      <name val="宋体"/>
      <charset val="134"/>
    </font>
    <font>
      <b/>
      <sz val="9"/>
      <color indexed="17"/>
      <name val="宋体"/>
      <family val="1"/>
      <charset val="0"/>
    </font>
    <font>
      <sz val="10"/>
      <name val="宋体"/>
      <family val="1"/>
      <charset val="0"/>
    </font>
    <font>
      <sz val="10"/>
      <name val="宋体"/>
      <charset val="134"/>
    </font>
    <font>
      <sz val="11"/>
      <color theme="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BFCED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 tint="-0.05"/>
      </left>
      <right style="medium">
        <color theme="0" tint="-0.35"/>
      </right>
      <top style="medium">
        <color theme="0" tint="-0.05"/>
      </top>
      <bottom style="medium">
        <color theme="0" tint="-0.35"/>
      </bottom>
      <diagonal/>
    </border>
    <border>
      <left style="medium">
        <color rgb="FFEBFCED"/>
      </left>
      <right style="medium">
        <color theme="0" tint="-0.35"/>
      </right>
      <top style="medium">
        <color rgb="FFEBFCED"/>
      </top>
      <bottom style="medium">
        <color theme="0" tint="-0.35"/>
      </bottom>
      <diagonal/>
    </border>
    <border>
      <left style="thin">
        <color theme="0" tint="-0.35"/>
      </left>
      <right style="hair">
        <color theme="0" tint="-0.35"/>
      </right>
      <top style="thin">
        <color theme="0" tint="-0.35"/>
      </top>
      <bottom style="hair">
        <color theme="0" tint="-0.35"/>
      </bottom>
      <diagonal/>
    </border>
    <border>
      <left style="hair">
        <color theme="0" tint="-0.35"/>
      </left>
      <right style="hair">
        <color theme="0" tint="-0.35"/>
      </right>
      <top style="thin">
        <color theme="0" tint="-0.35"/>
      </top>
      <bottom style="hair">
        <color theme="0" tint="-0.35"/>
      </bottom>
      <diagonal/>
    </border>
    <border>
      <left style="thin">
        <color theme="0" tint="-0.35"/>
      </left>
      <right style="hair">
        <color theme="0" tint="-0.35"/>
      </right>
      <top style="hair">
        <color theme="0" tint="-0.35"/>
      </top>
      <bottom style="hair">
        <color theme="0" tint="-0.35"/>
      </bottom>
      <diagonal/>
    </border>
    <border>
      <left style="hair">
        <color theme="0" tint="-0.35"/>
      </left>
      <right style="hair">
        <color theme="0" tint="-0.35"/>
      </right>
      <top style="hair">
        <color theme="0" tint="-0.35"/>
      </top>
      <bottom style="hair">
        <color theme="0" tint="-0.35"/>
      </bottom>
      <diagonal/>
    </border>
    <border>
      <left style="thin">
        <color theme="0" tint="-0.35"/>
      </left>
      <right style="hair">
        <color theme="0" tint="-0.35"/>
      </right>
      <top style="hair">
        <color theme="0" tint="-0.35"/>
      </top>
      <bottom style="thin">
        <color theme="0" tint="-0.35"/>
      </bottom>
      <diagonal/>
    </border>
    <border>
      <left style="hair">
        <color theme="0" tint="-0.35"/>
      </left>
      <right style="hair">
        <color theme="0" tint="-0.35"/>
      </right>
      <top style="hair">
        <color theme="0" tint="-0.35"/>
      </top>
      <bottom style="thin">
        <color theme="0" tint="-0.35"/>
      </bottom>
      <diagonal/>
    </border>
    <border>
      <left/>
      <right/>
      <top/>
      <bottom style="thin">
        <color theme="0" tint="-0.35"/>
      </bottom>
      <diagonal/>
    </border>
    <border>
      <left style="hair">
        <color theme="0" tint="-0.35"/>
      </left>
      <right style="thin">
        <color theme="0" tint="-0.35"/>
      </right>
      <top style="thin">
        <color theme="0" tint="-0.35"/>
      </top>
      <bottom style="hair">
        <color theme="0" tint="-0.35"/>
      </bottom>
      <diagonal/>
    </border>
    <border>
      <left style="hair">
        <color theme="0" tint="-0.35"/>
      </left>
      <right style="thin">
        <color theme="0" tint="-0.35"/>
      </right>
      <top style="hair">
        <color theme="0" tint="-0.35"/>
      </top>
      <bottom style="hair">
        <color theme="0" tint="-0.35"/>
      </bottom>
      <diagonal/>
    </border>
    <border>
      <left style="hair">
        <color theme="0" tint="-0.35"/>
      </left>
      <right style="thin">
        <color theme="0" tint="-0.35"/>
      </right>
      <top style="hair">
        <color theme="0" tint="-0.35"/>
      </top>
      <bottom style="thin">
        <color theme="0" tint="-0.3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9" fillId="19" borderId="18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6" fillId="22" borderId="22" applyNumberFormat="0" applyAlignment="0" applyProtection="0">
      <alignment vertical="center"/>
    </xf>
    <xf numFmtId="0" fontId="30" fillId="22" borderId="18" applyNumberFormat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4" fillId="3" borderId="0" xfId="0" applyNumberFormat="1" applyFont="1" applyFill="1" applyAlignment="1">
      <alignment horizontal="center" vertical="center"/>
    </xf>
    <xf numFmtId="0" fontId="5" fillId="0" borderId="0" xfId="0" applyFont="1" applyAlignment="1"/>
    <xf numFmtId="0" fontId="6" fillId="2" borderId="0" xfId="0" applyFont="1" applyFill="1" applyAlignment="1">
      <alignment horizontal="center" wrapText="1"/>
    </xf>
    <xf numFmtId="176" fontId="7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horizontal="left" vertical="center"/>
    </xf>
    <xf numFmtId="14" fontId="5" fillId="0" borderId="0" xfId="0" applyNumberFormat="1" applyFont="1" applyAlignment="1"/>
    <xf numFmtId="0" fontId="9" fillId="2" borderId="0" xfId="0" applyFont="1" applyFill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76" fontId="11" fillId="4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31" fontId="11" fillId="2" borderId="0" xfId="0" applyNumberFormat="1" applyFont="1" applyFill="1" applyBorder="1" applyAlignment="1">
      <alignment horizontal="center"/>
    </xf>
    <xf numFmtId="177" fontId="12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right"/>
    </xf>
    <xf numFmtId="7" fontId="9" fillId="2" borderId="0" xfId="0" applyNumberFormat="1" applyFont="1" applyFill="1" applyAlignment="1">
      <alignment horizontal="left" wrapText="1"/>
    </xf>
    <xf numFmtId="0" fontId="5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31" fontId="13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/>
    <xf numFmtId="0" fontId="14" fillId="0" borderId="0" xfId="0" applyFont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14" fontId="11" fillId="5" borderId="5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80" fontId="15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81" fontId="15" fillId="2" borderId="7" xfId="8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4" fontId="15" fillId="2" borderId="7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14" fontId="15" fillId="2" borderId="9" xfId="0" applyNumberFormat="1" applyFont="1" applyFill="1" applyBorder="1" applyAlignment="1">
      <alignment horizontal="center" vertical="center"/>
    </xf>
    <xf numFmtId="181" fontId="15" fillId="2" borderId="9" xfId="8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7" fontId="9" fillId="2" borderId="10" xfId="0" applyNumberFormat="1" applyFont="1" applyFill="1" applyBorder="1" applyAlignment="1">
      <alignment horizontal="center" vertical="center" wrapText="1"/>
    </xf>
    <xf numFmtId="7" fontId="9" fillId="2" borderId="10" xfId="0" applyNumberFormat="1" applyFont="1" applyFill="1" applyBorder="1" applyAlignment="1">
      <alignment horizontal="center" vertical="center" wrapText="1"/>
    </xf>
    <xf numFmtId="7" fontId="9" fillId="2" borderId="0" xfId="0" applyNumberFormat="1" applyFont="1" applyFill="1" applyBorder="1" applyAlignment="1">
      <alignment horizontal="left" wrapText="1"/>
    </xf>
    <xf numFmtId="0" fontId="11" fillId="2" borderId="0" xfId="0" applyFont="1" applyFill="1" applyAlignment="1"/>
    <xf numFmtId="7" fontId="9" fillId="2" borderId="0" xfId="0" applyNumberFormat="1" applyFont="1" applyFill="1" applyAlignment="1">
      <alignment wrapText="1"/>
    </xf>
    <xf numFmtId="7" fontId="9" fillId="2" borderId="0" xfId="0" applyNumberFormat="1" applyFont="1" applyFill="1" applyBorder="1" applyAlignment="1">
      <alignment wrapText="1"/>
    </xf>
    <xf numFmtId="0" fontId="11" fillId="2" borderId="0" xfId="0" applyFont="1" applyFill="1" applyAlignment="1">
      <alignment horizontal="right" vertical="center"/>
    </xf>
    <xf numFmtId="0" fontId="3" fillId="2" borderId="1" xfId="0" applyFont="1" applyFill="1" applyBorder="1" applyAlignment="1"/>
    <xf numFmtId="0" fontId="17" fillId="2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0" fontId="1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2" borderId="0" xfId="0" applyFont="1" applyFill="1" applyBorder="1" applyAlignment="1"/>
    <xf numFmtId="0" fontId="11" fillId="5" borderId="5" xfId="0" applyFont="1" applyFill="1" applyBorder="1" applyAlignment="1">
      <alignment horizontal="center" vertical="center"/>
    </xf>
    <xf numFmtId="181" fontId="15" fillId="2" borderId="7" xfId="8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9" fontId="15" fillId="2" borderId="7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/>
    </xf>
    <xf numFmtId="182" fontId="15" fillId="2" borderId="7" xfId="0" applyNumberFormat="1" applyFont="1" applyFill="1" applyBorder="1" applyAlignment="1">
      <alignment horizontal="center" vertical="center"/>
    </xf>
    <xf numFmtId="181" fontId="15" fillId="2" borderId="9" xfId="8" applyNumberFormat="1" applyFont="1" applyFill="1" applyBorder="1" applyAlignment="1">
      <alignment horizontal="center" vertical="center"/>
    </xf>
    <xf numFmtId="9" fontId="15" fillId="2" borderId="9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176" fontId="15" fillId="2" borderId="9" xfId="0" applyNumberFormat="1" applyFont="1" applyFill="1" applyBorder="1" applyAlignment="1">
      <alignment horizontal="center" vertical="center"/>
    </xf>
    <xf numFmtId="182" fontId="15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7" fontId="9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1" fillId="5" borderId="11" xfId="0" applyFont="1" applyFill="1" applyBorder="1" applyAlignment="1">
      <alignment horizontal="center" vertical="center" wrapText="1"/>
    </xf>
    <xf numFmtId="182" fontId="15" fillId="2" borderId="12" xfId="0" applyNumberFormat="1" applyFont="1" applyFill="1" applyBorder="1" applyAlignment="1">
      <alignment horizontal="center" vertical="center"/>
    </xf>
    <xf numFmtId="182" fontId="15" fillId="2" borderId="1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gradientFill degree="90">
          <stop position="0">
            <color rgb="FFEBFCED"/>
          </stop>
          <stop position="1">
            <color rgb="FFEBFCED"/>
          </stop>
        </gradient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005B9BD5"/>
      <color rgb="00D9E1F2"/>
      <color rgb="00FFE697"/>
      <color rgb="00000000"/>
      <color rgb="00FFF6DD"/>
      <color rgb="00FFFFFF"/>
      <color rgb="00EBFC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S32"/>
  <sheetViews>
    <sheetView showGridLines="0" tabSelected="1" workbookViewId="0">
      <selection activeCell="W6" sqref="W6"/>
    </sheetView>
  </sheetViews>
  <sheetFormatPr defaultColWidth="9" defaultRowHeight="14.25"/>
  <cols>
    <col min="1" max="1" width="2.25" style="4" customWidth="1"/>
    <col min="2" max="2" width="5.75" style="5" customWidth="1"/>
    <col min="3" max="3" width="9.75" style="5" customWidth="1"/>
    <col min="4" max="4" width="12.125" style="6" customWidth="1"/>
    <col min="5" max="5" width="11" style="7" customWidth="1"/>
    <col min="6" max="6" width="6.5" style="7" customWidth="1"/>
    <col min="7" max="7" width="8.125" style="7" customWidth="1"/>
    <col min="8" max="8" width="11.25" style="7" customWidth="1"/>
    <col min="9" max="9" width="11.125" style="6" customWidth="1"/>
    <col min="10" max="10" width="10" style="8" customWidth="1"/>
    <col min="11" max="11" width="6.5" style="8" customWidth="1"/>
    <col min="12" max="12" width="11.25" style="9" customWidth="1"/>
    <col min="13" max="13" width="12.625" style="9" customWidth="1"/>
    <col min="14" max="14" width="10.125" style="9" customWidth="1"/>
    <col min="15" max="15" width="9.875" style="9" customWidth="1"/>
    <col min="16" max="16" width="13.375" style="9" customWidth="1"/>
    <col min="17" max="17" width="10.125" style="9" customWidth="1"/>
    <col min="18" max="18" width="10.375" style="9"/>
    <col min="19" max="19" width="2.25" style="9" customWidth="1"/>
    <col min="20" max="22" width="9" style="9"/>
    <col min="23" max="253" width="9" style="10"/>
  </cols>
  <sheetData>
    <row r="2" ht="41" customHeight="1" spans="2:18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="1" customFormat="1" ht="23" customHeight="1" spans="1:22">
      <c r="A3" s="12"/>
      <c r="B3" s="13"/>
      <c r="C3" s="13"/>
      <c r="D3" s="14"/>
      <c r="E3" s="15"/>
      <c r="F3" s="16"/>
      <c r="G3" s="16"/>
      <c r="H3" s="16"/>
      <c r="I3" s="12"/>
      <c r="J3" s="48"/>
      <c r="K3" s="48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="1" customFormat="1" ht="23" customHeight="1" spans="1:22">
      <c r="A4" s="12"/>
      <c r="B4" s="13"/>
      <c r="C4" s="17" t="s">
        <v>1</v>
      </c>
      <c r="D4" s="18" t="s">
        <v>2</v>
      </c>
      <c r="E4" s="15"/>
      <c r="F4" s="17" t="s">
        <v>3</v>
      </c>
      <c r="G4" s="19"/>
      <c r="H4" s="20" t="s">
        <v>4</v>
      </c>
      <c r="I4" s="49"/>
      <c r="J4" s="50" t="s">
        <v>5</v>
      </c>
      <c r="K4" s="51"/>
      <c r="L4" s="52">
        <f>SUM(I9:I10000)</f>
        <v>379202</v>
      </c>
      <c r="M4" s="53"/>
      <c r="N4" s="50" t="s">
        <v>6</v>
      </c>
      <c r="O4" s="51"/>
      <c r="P4" s="52">
        <f>SUM(O9:O10000)</f>
        <v>187173.8</v>
      </c>
      <c r="Q4" s="53"/>
      <c r="R4" s="77"/>
      <c r="S4" s="12"/>
      <c r="T4" s="12"/>
      <c r="U4" s="12"/>
      <c r="V4" s="12"/>
    </row>
    <row r="5" s="1" customFormat="1" ht="12" customHeight="1" spans="1:22">
      <c r="A5" s="12"/>
      <c r="B5" s="13"/>
      <c r="C5" s="13"/>
      <c r="D5" s="14"/>
      <c r="E5" s="15"/>
      <c r="F5" s="16"/>
      <c r="G5" s="16"/>
      <c r="H5" s="16"/>
      <c r="I5" s="12"/>
      <c r="J5" s="48"/>
      <c r="K5" s="48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="1" customFormat="1" ht="24" customHeight="1" spans="1:22">
      <c r="A6" s="12"/>
      <c r="B6" s="21"/>
      <c r="C6" s="22" t="s">
        <v>7</v>
      </c>
      <c r="D6" s="23">
        <v>44271</v>
      </c>
      <c r="E6" s="23"/>
      <c r="F6" s="24" t="s">
        <v>8</v>
      </c>
      <c r="G6" s="24"/>
      <c r="H6" s="25" t="s">
        <v>9</v>
      </c>
      <c r="I6" s="54"/>
      <c r="J6" s="55"/>
      <c r="K6" s="55"/>
      <c r="L6" s="56"/>
      <c r="M6" s="57"/>
      <c r="N6" s="58" t="s">
        <v>10</v>
      </c>
      <c r="O6" s="58"/>
      <c r="P6" s="52">
        <f>SUM(Q9:Q10000)</f>
        <v>192028.2</v>
      </c>
      <c r="Q6" s="53"/>
      <c r="R6" s="78"/>
      <c r="S6" s="12"/>
      <c r="T6" s="12"/>
      <c r="U6" s="12"/>
      <c r="V6" s="12"/>
    </row>
    <row r="7" s="2" customFormat="1" ht="4" customHeight="1" spans="1:253">
      <c r="A7" s="26"/>
      <c r="B7" s="27"/>
      <c r="C7" s="27"/>
      <c r="D7" s="28"/>
      <c r="E7" s="29"/>
      <c r="F7" s="30"/>
      <c r="G7" s="30"/>
      <c r="H7" s="30"/>
      <c r="I7" s="59"/>
      <c r="J7" s="60"/>
      <c r="K7" s="60"/>
      <c r="L7" s="60"/>
      <c r="M7" s="61"/>
      <c r="N7" s="62"/>
      <c r="O7" s="63"/>
      <c r="P7" s="64"/>
      <c r="Q7" s="79"/>
      <c r="R7" s="80"/>
      <c r="S7" s="61"/>
      <c r="T7" s="61"/>
      <c r="U7" s="61"/>
      <c r="V7" s="6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</row>
    <row r="8" s="3" customFormat="1" ht="42" customHeight="1" spans="1:22">
      <c r="A8" s="31"/>
      <c r="B8" s="32" t="s">
        <v>11</v>
      </c>
      <c r="C8" s="33" t="s">
        <v>12</v>
      </c>
      <c r="D8" s="33" t="s">
        <v>13</v>
      </c>
      <c r="E8" s="34" t="s">
        <v>14</v>
      </c>
      <c r="F8" s="33" t="s">
        <v>15</v>
      </c>
      <c r="G8" s="33" t="s">
        <v>16</v>
      </c>
      <c r="H8" s="33" t="s">
        <v>17</v>
      </c>
      <c r="I8" s="33" t="s">
        <v>18</v>
      </c>
      <c r="J8" s="33" t="s">
        <v>19</v>
      </c>
      <c r="K8" s="33" t="s">
        <v>20</v>
      </c>
      <c r="L8" s="33" t="s">
        <v>21</v>
      </c>
      <c r="M8" s="33" t="s">
        <v>22</v>
      </c>
      <c r="N8" s="33" t="s">
        <v>23</v>
      </c>
      <c r="O8" s="33" t="s">
        <v>24</v>
      </c>
      <c r="P8" s="65" t="s">
        <v>25</v>
      </c>
      <c r="Q8" s="33" t="s">
        <v>26</v>
      </c>
      <c r="R8" s="82" t="s">
        <v>27</v>
      </c>
      <c r="S8" s="31"/>
      <c r="T8" s="31"/>
      <c r="U8" s="31"/>
      <c r="V8" s="31"/>
    </row>
    <row r="9" s="1" customFormat="1" ht="20" customHeight="1" spans="1:22">
      <c r="A9" s="12"/>
      <c r="B9" s="35">
        <v>1</v>
      </c>
      <c r="C9" s="36" t="s">
        <v>4</v>
      </c>
      <c r="D9" s="36" t="s">
        <v>28</v>
      </c>
      <c r="E9" s="37">
        <v>42430</v>
      </c>
      <c r="F9" s="36" t="s">
        <v>29</v>
      </c>
      <c r="G9" s="38">
        <v>2</v>
      </c>
      <c r="H9" s="39">
        <f>IF(D9="","-",I9/G9)</f>
        <v>15190</v>
      </c>
      <c r="I9" s="66">
        <v>30380</v>
      </c>
      <c r="J9" s="67">
        <v>5</v>
      </c>
      <c r="K9" s="68">
        <v>0.05</v>
      </c>
      <c r="L9" s="69">
        <f>I9*K9</f>
        <v>1519</v>
      </c>
      <c r="M9" s="70">
        <f>IF(D9="","-",IF(E9=0,0,(YEAR($D$6)-YEAR(E9))*12+MONTH($D$6)-MONTH(E9)))</f>
        <v>60</v>
      </c>
      <c r="N9" s="71">
        <f>IF(D9="","-",IF(M9&gt;J9*12,0,Q9-R9))</f>
        <v>481.019999999997</v>
      </c>
      <c r="O9" s="71">
        <f>IF(D9="","-",I9-Q9)</f>
        <v>1518.8</v>
      </c>
      <c r="P9" s="71">
        <f>IF(D9="","-",IF(J9="",0,ROUND(I9*(1-K9)/(J9*12),2)))</f>
        <v>481.02</v>
      </c>
      <c r="Q9" s="71">
        <f>IF(D9="","-",IF(P9*((YEAR($D$6)-YEAR(E9))*12+MONTH($D$6)-MONTH(E9))&lt;0,0,P9*((YEAR($D$6)-YEAR(E9))*12+MONTH($D$6)-MONTH(E9))))</f>
        <v>28861.2</v>
      </c>
      <c r="R9" s="83">
        <f>IF(D9="","-",IF(P9*((YEAR($D$6)-YEAR(E9))*12+MONTH($D$6)-MONTH(E9)-1)&lt;0,0,P9*((YEAR($D$6)-YEAR(E9))*12+MONTH($D$6)-MONTH(E9)-1)))</f>
        <v>28380.18</v>
      </c>
      <c r="S9" s="12"/>
      <c r="T9" s="12"/>
      <c r="U9" s="12"/>
      <c r="V9" s="12"/>
    </row>
    <row r="10" s="1" customFormat="1" ht="20" customHeight="1" spans="1:21">
      <c r="A10" s="12"/>
      <c r="B10" s="35">
        <v>2</v>
      </c>
      <c r="C10" s="36" t="s">
        <v>30</v>
      </c>
      <c r="D10" s="40" t="s">
        <v>2</v>
      </c>
      <c r="E10" s="37">
        <v>42431</v>
      </c>
      <c r="F10" s="40" t="s">
        <v>29</v>
      </c>
      <c r="G10" s="41">
        <v>10</v>
      </c>
      <c r="H10" s="39">
        <f t="shared" ref="H10:H17" si="0">IF(D10="","-",I10/G10)</f>
        <v>2020</v>
      </c>
      <c r="I10" s="66">
        <v>20200</v>
      </c>
      <c r="J10" s="67">
        <v>6</v>
      </c>
      <c r="K10" s="68">
        <v>0.03</v>
      </c>
      <c r="L10" s="69">
        <f t="shared" ref="L10:L18" si="1">I10*K10</f>
        <v>606</v>
      </c>
      <c r="M10" s="70">
        <f t="shared" ref="M10:M18" si="2">IF(D10="","-",IF(E10=0,0,(YEAR($D$6)-YEAR(E10))*12+MONTH($D$6)-MONTH(E10)))</f>
        <v>60</v>
      </c>
      <c r="N10" s="71">
        <f t="shared" ref="N10:N19" si="3">IF(D10="","-",IF(M10&gt;J10*12,0,Q10-R10))</f>
        <v>272.140000000001</v>
      </c>
      <c r="O10" s="71">
        <f>IF(D10="","-",I10-Q10)</f>
        <v>3871.6</v>
      </c>
      <c r="P10" s="71">
        <f t="shared" ref="P10:P19" si="4">IF(D10="","-",IF(J10="",0,ROUND(I10*(1-K10)/(J10*12),2)))</f>
        <v>272.14</v>
      </c>
      <c r="Q10" s="71">
        <f t="shared" ref="Q10:Q18" si="5">IF(D10="","-",IF(P10*((YEAR($D$6)-YEAR(E10))*12+MONTH($D$6)-MONTH(E10))&lt;0,0,P10*((YEAR($D$6)-YEAR(E10))*12+MONTH($D$6)-MONTH(E10))))</f>
        <v>16328.4</v>
      </c>
      <c r="R10" s="83">
        <f t="shared" ref="R10:R18" si="6">IF(D10="","-",IF(P10*((YEAR($D$6)-YEAR(E10))*12+MONTH($D$6)-MONTH(E10)-1)&lt;0,0,P10*((YEAR($D$6)-YEAR(E10))*12+MONTH($D$6)-MONTH(E10)-1)))</f>
        <v>16056.26</v>
      </c>
      <c r="S10" s="12"/>
      <c r="T10" s="12"/>
      <c r="U10" s="12"/>
    </row>
    <row r="11" s="1" customFormat="1" ht="20" customHeight="1" spans="1:22">
      <c r="A11" s="12"/>
      <c r="B11" s="35">
        <v>3</v>
      </c>
      <c r="C11" s="36" t="s">
        <v>30</v>
      </c>
      <c r="D11" s="36" t="s">
        <v>31</v>
      </c>
      <c r="E11" s="37">
        <v>42432</v>
      </c>
      <c r="F11" s="40" t="s">
        <v>29</v>
      </c>
      <c r="G11" s="41">
        <v>1</v>
      </c>
      <c r="H11" s="39">
        <f t="shared" si="0"/>
        <v>3580</v>
      </c>
      <c r="I11" s="66">
        <v>3580</v>
      </c>
      <c r="J11" s="67">
        <v>7</v>
      </c>
      <c r="K11" s="68">
        <v>0.03</v>
      </c>
      <c r="L11" s="69">
        <f t="shared" si="1"/>
        <v>107.4</v>
      </c>
      <c r="M11" s="70">
        <f t="shared" si="2"/>
        <v>60</v>
      </c>
      <c r="N11" s="71">
        <f t="shared" si="3"/>
        <v>41.3399999999997</v>
      </c>
      <c r="O11" s="71">
        <f t="shared" ref="O11:O19" si="7">IF(D11="","-",I11-Q11)</f>
        <v>1099.6</v>
      </c>
      <c r="P11" s="71">
        <f t="shared" si="4"/>
        <v>41.34</v>
      </c>
      <c r="Q11" s="71">
        <f t="shared" si="5"/>
        <v>2480.4</v>
      </c>
      <c r="R11" s="83">
        <f t="shared" si="6"/>
        <v>2439.06</v>
      </c>
      <c r="S11" s="12"/>
      <c r="T11" s="12"/>
      <c r="U11" s="12"/>
      <c r="V11" s="12"/>
    </row>
    <row r="12" s="1" customFormat="1" ht="20" customHeight="1" spans="1:22">
      <c r="A12" s="12"/>
      <c r="B12" s="35">
        <v>4</v>
      </c>
      <c r="C12" s="36" t="s">
        <v>4</v>
      </c>
      <c r="D12" s="36" t="s">
        <v>32</v>
      </c>
      <c r="E12" s="37">
        <v>42433</v>
      </c>
      <c r="F12" s="40" t="s">
        <v>29</v>
      </c>
      <c r="G12" s="41">
        <v>5</v>
      </c>
      <c r="H12" s="39">
        <f t="shared" si="0"/>
        <v>700</v>
      </c>
      <c r="I12" s="66">
        <v>3500</v>
      </c>
      <c r="J12" s="67">
        <v>8</v>
      </c>
      <c r="K12" s="68">
        <v>0.03</v>
      </c>
      <c r="L12" s="69">
        <f t="shared" si="1"/>
        <v>105</v>
      </c>
      <c r="M12" s="70">
        <f t="shared" si="2"/>
        <v>60</v>
      </c>
      <c r="N12" s="71">
        <f t="shared" si="3"/>
        <v>35.3600000000001</v>
      </c>
      <c r="O12" s="71">
        <f t="shared" si="7"/>
        <v>1378.4</v>
      </c>
      <c r="P12" s="71">
        <f t="shared" si="4"/>
        <v>35.36</v>
      </c>
      <c r="Q12" s="71">
        <f t="shared" si="5"/>
        <v>2121.6</v>
      </c>
      <c r="R12" s="83">
        <f t="shared" si="6"/>
        <v>2086.24</v>
      </c>
      <c r="S12" s="12"/>
      <c r="T12" s="12"/>
      <c r="U12" s="12"/>
      <c r="V12" s="12"/>
    </row>
    <row r="13" s="1" customFormat="1" ht="20" customHeight="1" spans="1:22">
      <c r="A13" s="12"/>
      <c r="B13" s="35">
        <v>5</v>
      </c>
      <c r="C13" s="36" t="s">
        <v>33</v>
      </c>
      <c r="D13" s="36" t="s">
        <v>34</v>
      </c>
      <c r="E13" s="37">
        <v>42434</v>
      </c>
      <c r="F13" s="40" t="s">
        <v>29</v>
      </c>
      <c r="G13" s="41">
        <v>10</v>
      </c>
      <c r="H13" s="39">
        <f t="shared" si="0"/>
        <v>472</v>
      </c>
      <c r="I13" s="66">
        <v>4720</v>
      </c>
      <c r="J13" s="67">
        <v>9</v>
      </c>
      <c r="K13" s="68">
        <v>0.03</v>
      </c>
      <c r="L13" s="69">
        <f t="shared" si="1"/>
        <v>141.6</v>
      </c>
      <c r="M13" s="70">
        <f t="shared" si="2"/>
        <v>60</v>
      </c>
      <c r="N13" s="71">
        <f t="shared" si="3"/>
        <v>42.3899999999999</v>
      </c>
      <c r="O13" s="71">
        <f t="shared" si="7"/>
        <v>2176.6</v>
      </c>
      <c r="P13" s="71">
        <f t="shared" si="4"/>
        <v>42.39</v>
      </c>
      <c r="Q13" s="71">
        <f t="shared" si="5"/>
        <v>2543.4</v>
      </c>
      <c r="R13" s="83">
        <f t="shared" si="6"/>
        <v>2501.01</v>
      </c>
      <c r="S13" s="12"/>
      <c r="T13" s="12"/>
      <c r="U13" s="12"/>
      <c r="V13" s="12"/>
    </row>
    <row r="14" s="1" customFormat="1" ht="20" customHeight="1" spans="1:22">
      <c r="A14" s="12"/>
      <c r="B14" s="35">
        <v>6</v>
      </c>
      <c r="C14" s="36" t="s">
        <v>35</v>
      </c>
      <c r="D14" s="36" t="s">
        <v>34</v>
      </c>
      <c r="E14" s="37">
        <v>42435</v>
      </c>
      <c r="F14" s="40" t="s">
        <v>29</v>
      </c>
      <c r="G14" s="41">
        <v>20</v>
      </c>
      <c r="H14" s="39">
        <f t="shared" si="0"/>
        <v>456</v>
      </c>
      <c r="I14" s="66">
        <v>9120</v>
      </c>
      <c r="J14" s="67">
        <v>10</v>
      </c>
      <c r="K14" s="68">
        <v>0.03</v>
      </c>
      <c r="L14" s="69">
        <f t="shared" si="1"/>
        <v>273.6</v>
      </c>
      <c r="M14" s="70">
        <f t="shared" si="2"/>
        <v>60</v>
      </c>
      <c r="N14" s="71">
        <f t="shared" si="3"/>
        <v>73.7200000000003</v>
      </c>
      <c r="O14" s="71">
        <f t="shared" si="7"/>
        <v>4696.8</v>
      </c>
      <c r="P14" s="71">
        <f t="shared" si="4"/>
        <v>73.72</v>
      </c>
      <c r="Q14" s="71">
        <f t="shared" si="5"/>
        <v>4423.2</v>
      </c>
      <c r="R14" s="83">
        <f t="shared" si="6"/>
        <v>4349.48</v>
      </c>
      <c r="S14" s="12"/>
      <c r="T14" s="12"/>
      <c r="U14" s="12"/>
      <c r="V14" s="12"/>
    </row>
    <row r="15" s="1" customFormat="1" ht="20" customHeight="1" spans="1:22">
      <c r="A15" s="12"/>
      <c r="B15" s="35">
        <v>7</v>
      </c>
      <c r="C15" s="36" t="s">
        <v>4</v>
      </c>
      <c r="D15" s="36" t="s">
        <v>28</v>
      </c>
      <c r="E15" s="37">
        <v>42436</v>
      </c>
      <c r="F15" s="40" t="s">
        <v>29</v>
      </c>
      <c r="G15" s="41">
        <v>5</v>
      </c>
      <c r="H15" s="39">
        <f t="shared" si="0"/>
        <v>60000</v>
      </c>
      <c r="I15" s="66">
        <v>300000</v>
      </c>
      <c r="J15" s="67">
        <v>11</v>
      </c>
      <c r="K15" s="68">
        <v>0.03</v>
      </c>
      <c r="L15" s="69">
        <f t="shared" si="1"/>
        <v>9000</v>
      </c>
      <c r="M15" s="70">
        <f t="shared" si="2"/>
        <v>60</v>
      </c>
      <c r="N15" s="71">
        <f t="shared" si="3"/>
        <v>2204.54999999999</v>
      </c>
      <c r="O15" s="71">
        <f t="shared" si="7"/>
        <v>167727</v>
      </c>
      <c r="P15" s="71">
        <f t="shared" si="4"/>
        <v>2204.55</v>
      </c>
      <c r="Q15" s="71">
        <f t="shared" si="5"/>
        <v>132273</v>
      </c>
      <c r="R15" s="83">
        <f t="shared" si="6"/>
        <v>130068.45</v>
      </c>
      <c r="S15" s="12"/>
      <c r="T15" s="12"/>
      <c r="U15" s="12"/>
      <c r="V15" s="12"/>
    </row>
    <row r="16" s="1" customFormat="1" ht="20" customHeight="1" spans="1:22">
      <c r="A16" s="12"/>
      <c r="B16" s="35">
        <v>8</v>
      </c>
      <c r="C16" s="36" t="s">
        <v>30</v>
      </c>
      <c r="D16" s="40" t="s">
        <v>2</v>
      </c>
      <c r="E16" s="37">
        <v>42437</v>
      </c>
      <c r="F16" s="40" t="s">
        <v>29</v>
      </c>
      <c r="G16" s="41">
        <v>1</v>
      </c>
      <c r="H16" s="39">
        <f t="shared" si="0"/>
        <v>3980</v>
      </c>
      <c r="I16" s="66">
        <v>3980</v>
      </c>
      <c r="J16" s="67">
        <v>12</v>
      </c>
      <c r="K16" s="68">
        <v>0.03</v>
      </c>
      <c r="L16" s="69">
        <f t="shared" si="1"/>
        <v>119.4</v>
      </c>
      <c r="M16" s="70">
        <f t="shared" si="2"/>
        <v>60</v>
      </c>
      <c r="N16" s="71">
        <f t="shared" si="3"/>
        <v>26.8099999999999</v>
      </c>
      <c r="O16" s="71">
        <f t="shared" si="7"/>
        <v>2371.4</v>
      </c>
      <c r="P16" s="71">
        <f t="shared" si="4"/>
        <v>26.81</v>
      </c>
      <c r="Q16" s="71">
        <f t="shared" si="5"/>
        <v>1608.6</v>
      </c>
      <c r="R16" s="83">
        <f t="shared" si="6"/>
        <v>1581.79</v>
      </c>
      <c r="S16" s="12"/>
      <c r="T16" s="12"/>
      <c r="U16" s="12"/>
      <c r="V16" s="12"/>
    </row>
    <row r="17" s="1" customFormat="1" ht="20" customHeight="1" spans="1:22">
      <c r="A17" s="12"/>
      <c r="B17" s="35">
        <v>9</v>
      </c>
      <c r="C17" s="36" t="s">
        <v>30</v>
      </c>
      <c r="D17" s="36" t="s">
        <v>31</v>
      </c>
      <c r="E17" s="37">
        <v>42438</v>
      </c>
      <c r="F17" s="40" t="s">
        <v>29</v>
      </c>
      <c r="G17" s="41">
        <v>1</v>
      </c>
      <c r="H17" s="39">
        <f t="shared" si="0"/>
        <v>3722</v>
      </c>
      <c r="I17" s="66">
        <v>3722</v>
      </c>
      <c r="J17" s="67">
        <v>13</v>
      </c>
      <c r="K17" s="68">
        <v>0.03</v>
      </c>
      <c r="L17" s="69">
        <f t="shared" si="1"/>
        <v>111.66</v>
      </c>
      <c r="M17" s="70">
        <f t="shared" si="2"/>
        <v>60</v>
      </c>
      <c r="N17" s="71">
        <f t="shared" si="3"/>
        <v>23.1400000000001</v>
      </c>
      <c r="O17" s="71">
        <f t="shared" si="7"/>
        <v>2333.6</v>
      </c>
      <c r="P17" s="71">
        <f t="shared" si="4"/>
        <v>23.14</v>
      </c>
      <c r="Q17" s="71">
        <f t="shared" si="5"/>
        <v>1388.4</v>
      </c>
      <c r="R17" s="83">
        <f t="shared" si="6"/>
        <v>1365.26</v>
      </c>
      <c r="S17" s="12"/>
      <c r="T17" s="12"/>
      <c r="U17" s="12"/>
      <c r="V17" s="12"/>
    </row>
    <row r="18" s="1" customFormat="1" ht="20" customHeight="1" spans="1:22">
      <c r="A18" s="12"/>
      <c r="B18" s="35"/>
      <c r="C18" s="40"/>
      <c r="D18" s="36"/>
      <c r="E18" s="42"/>
      <c r="F18" s="42"/>
      <c r="G18" s="42"/>
      <c r="H18" s="39" t="str">
        <f>IF(D18="","-",I18/G18)</f>
        <v>-</v>
      </c>
      <c r="I18" s="66"/>
      <c r="J18" s="40"/>
      <c r="K18" s="68"/>
      <c r="L18" s="69">
        <f t="shared" si="1"/>
        <v>0</v>
      </c>
      <c r="M18" s="70" t="str">
        <f t="shared" si="2"/>
        <v>-</v>
      </c>
      <c r="N18" s="71" t="str">
        <f t="shared" si="3"/>
        <v>-</v>
      </c>
      <c r="O18" s="71" t="str">
        <f t="shared" si="7"/>
        <v>-</v>
      </c>
      <c r="P18" s="71" t="str">
        <f t="shared" si="4"/>
        <v>-</v>
      </c>
      <c r="Q18" s="71" t="str">
        <f t="shared" si="5"/>
        <v>-</v>
      </c>
      <c r="R18" s="83" t="str">
        <f t="shared" si="6"/>
        <v>-</v>
      </c>
      <c r="S18" s="12"/>
      <c r="T18" s="12"/>
      <c r="U18" s="12"/>
      <c r="V18" s="12"/>
    </row>
    <row r="19" s="1" customFormat="1" ht="20" customHeight="1" spans="1:22">
      <c r="A19" s="12"/>
      <c r="B19" s="35"/>
      <c r="C19" s="40"/>
      <c r="D19" s="36"/>
      <c r="E19" s="42"/>
      <c r="F19" s="42"/>
      <c r="G19" s="42"/>
      <c r="H19" s="39" t="str">
        <f>IF(D19="","-",I19/G19)</f>
        <v>-</v>
      </c>
      <c r="I19" s="66"/>
      <c r="J19" s="40"/>
      <c r="K19" s="68"/>
      <c r="L19" s="69">
        <f>I19*K19</f>
        <v>0</v>
      </c>
      <c r="M19" s="70" t="str">
        <f>IF(D19="","-",IF(E19=0,0,(YEAR($D$6)-YEAR(E19))*12+MONTH($D$6)-MONTH(E19)))</f>
        <v>-</v>
      </c>
      <c r="N19" s="71" t="str">
        <f t="shared" si="3"/>
        <v>-</v>
      </c>
      <c r="O19" s="71" t="str">
        <f t="shared" si="7"/>
        <v>-</v>
      </c>
      <c r="P19" s="71" t="str">
        <f t="shared" si="4"/>
        <v>-</v>
      </c>
      <c r="Q19" s="71" t="str">
        <f>IF(D19="","-",IF(P19*((YEAR($D$6)-YEAR(E19))*12+MONTH($D$6)-MONTH(E19))&lt;0,0,P19*((YEAR($D$6)-YEAR(E19))*12+MONTH($D$6)-MONTH(E19))))</f>
        <v>-</v>
      </c>
      <c r="R19" s="83" t="str">
        <f>IF(D19="","-",IF(P19*((YEAR($D$6)-YEAR(E19))*12+MONTH($D$6)-MONTH(E19)-1)&lt;0,0,P19*((YEAR($D$6)-YEAR(E19))*12+MONTH($D$6)-MONTH(E19)-1)))</f>
        <v>-</v>
      </c>
      <c r="S19" s="12"/>
      <c r="T19" s="12"/>
      <c r="U19" s="12"/>
      <c r="V19" s="12"/>
    </row>
    <row r="20" ht="20" customHeight="1" spans="2:18">
      <c r="B20" s="35"/>
      <c r="C20" s="40"/>
      <c r="D20" s="36"/>
      <c r="E20" s="42"/>
      <c r="F20" s="42"/>
      <c r="G20" s="42"/>
      <c r="H20" s="39" t="str">
        <f t="shared" ref="H20:H30" si="8">IF(D20="","-",I20/G20)</f>
        <v>-</v>
      </c>
      <c r="I20" s="66"/>
      <c r="J20" s="40"/>
      <c r="K20" s="68"/>
      <c r="L20" s="69">
        <f t="shared" ref="L20:L30" si="9">I20*K20</f>
        <v>0</v>
      </c>
      <c r="M20" s="70" t="str">
        <f t="shared" ref="M20:M30" si="10">IF(D20="","-",IF(E20=0,0,(YEAR($D$6)-YEAR(E20))*12+MONTH($D$6)-MONTH(E20)))</f>
        <v>-</v>
      </c>
      <c r="N20" s="71" t="str">
        <f t="shared" ref="N20:N30" si="11">IF(D20="","-",IF(M20&gt;J20*12,0,Q20-R20))</f>
        <v>-</v>
      </c>
      <c r="O20" s="71" t="str">
        <f t="shared" ref="O20:O30" si="12">IF(D20="","-",I20-Q20)</f>
        <v>-</v>
      </c>
      <c r="P20" s="71" t="str">
        <f t="shared" ref="P20:P30" si="13">IF(D20="","-",IF(J20="",0,ROUND(I20*(1-K20)/(J20*12),2)))</f>
        <v>-</v>
      </c>
      <c r="Q20" s="71" t="str">
        <f t="shared" ref="Q20:Q30" si="14">IF(D20="","-",IF(P20*((YEAR($D$6)-YEAR(E20))*12+MONTH($D$6)-MONTH(E20))&lt;0,0,P20*((YEAR($D$6)-YEAR(E20))*12+MONTH($D$6)-MONTH(E20))))</f>
        <v>-</v>
      </c>
      <c r="R20" s="83" t="str">
        <f t="shared" ref="R20:R30" si="15">IF(D20="","-",IF(P20*((YEAR($D$6)-YEAR(E20))*12+MONTH($D$6)-MONTH(E20)-1)&lt;0,0,P20*((YEAR($D$6)-YEAR(E20))*12+MONTH($D$6)-MONTH(E20)-1)))</f>
        <v>-</v>
      </c>
    </row>
    <row r="21" ht="20" customHeight="1" spans="2:18">
      <c r="B21" s="35"/>
      <c r="C21" s="40"/>
      <c r="D21" s="36"/>
      <c r="E21" s="42"/>
      <c r="F21" s="42"/>
      <c r="G21" s="42"/>
      <c r="H21" s="39" t="str">
        <f t="shared" si="8"/>
        <v>-</v>
      </c>
      <c r="I21" s="66"/>
      <c r="J21" s="40"/>
      <c r="K21" s="68"/>
      <c r="L21" s="69">
        <f t="shared" si="9"/>
        <v>0</v>
      </c>
      <c r="M21" s="70" t="str">
        <f t="shared" si="10"/>
        <v>-</v>
      </c>
      <c r="N21" s="71" t="str">
        <f t="shared" si="11"/>
        <v>-</v>
      </c>
      <c r="O21" s="71" t="str">
        <f t="shared" si="12"/>
        <v>-</v>
      </c>
      <c r="P21" s="71" t="str">
        <f t="shared" si="13"/>
        <v>-</v>
      </c>
      <c r="Q21" s="71" t="str">
        <f t="shared" si="14"/>
        <v>-</v>
      </c>
      <c r="R21" s="83" t="str">
        <f t="shared" si="15"/>
        <v>-</v>
      </c>
    </row>
    <row r="22" ht="20" customHeight="1" spans="2:18">
      <c r="B22" s="35"/>
      <c r="C22" s="40"/>
      <c r="D22" s="36"/>
      <c r="E22" s="42"/>
      <c r="F22" s="42"/>
      <c r="G22" s="42"/>
      <c r="H22" s="39" t="str">
        <f t="shared" si="8"/>
        <v>-</v>
      </c>
      <c r="I22" s="66"/>
      <c r="J22" s="40"/>
      <c r="K22" s="68"/>
      <c r="L22" s="69">
        <f t="shared" si="9"/>
        <v>0</v>
      </c>
      <c r="M22" s="70" t="str">
        <f t="shared" si="10"/>
        <v>-</v>
      </c>
      <c r="N22" s="71" t="str">
        <f t="shared" si="11"/>
        <v>-</v>
      </c>
      <c r="O22" s="71" t="str">
        <f t="shared" si="12"/>
        <v>-</v>
      </c>
      <c r="P22" s="71" t="str">
        <f t="shared" si="13"/>
        <v>-</v>
      </c>
      <c r="Q22" s="71" t="str">
        <f t="shared" si="14"/>
        <v>-</v>
      </c>
      <c r="R22" s="83" t="str">
        <f t="shared" si="15"/>
        <v>-</v>
      </c>
    </row>
    <row r="23" ht="20" customHeight="1" spans="2:18">
      <c r="B23" s="35"/>
      <c r="C23" s="40"/>
      <c r="D23" s="36"/>
      <c r="E23" s="42"/>
      <c r="F23" s="42"/>
      <c r="G23" s="42"/>
      <c r="H23" s="39" t="str">
        <f t="shared" si="8"/>
        <v>-</v>
      </c>
      <c r="I23" s="66"/>
      <c r="J23" s="40"/>
      <c r="K23" s="68"/>
      <c r="L23" s="69">
        <f t="shared" si="9"/>
        <v>0</v>
      </c>
      <c r="M23" s="70" t="str">
        <f t="shared" si="10"/>
        <v>-</v>
      </c>
      <c r="N23" s="71" t="str">
        <f t="shared" si="11"/>
        <v>-</v>
      </c>
      <c r="O23" s="71" t="str">
        <f t="shared" si="12"/>
        <v>-</v>
      </c>
      <c r="P23" s="71" t="str">
        <f t="shared" si="13"/>
        <v>-</v>
      </c>
      <c r="Q23" s="71" t="str">
        <f t="shared" si="14"/>
        <v>-</v>
      </c>
      <c r="R23" s="83" t="str">
        <f t="shared" si="15"/>
        <v>-</v>
      </c>
    </row>
    <row r="24" ht="20" customHeight="1" spans="2:18">
      <c r="B24" s="35"/>
      <c r="C24" s="40"/>
      <c r="D24" s="36"/>
      <c r="E24" s="42"/>
      <c r="F24" s="42"/>
      <c r="G24" s="42"/>
      <c r="H24" s="39" t="str">
        <f t="shared" si="8"/>
        <v>-</v>
      </c>
      <c r="I24" s="66"/>
      <c r="J24" s="40"/>
      <c r="K24" s="68"/>
      <c r="L24" s="69">
        <f t="shared" si="9"/>
        <v>0</v>
      </c>
      <c r="M24" s="70" t="str">
        <f t="shared" si="10"/>
        <v>-</v>
      </c>
      <c r="N24" s="71" t="str">
        <f t="shared" si="11"/>
        <v>-</v>
      </c>
      <c r="O24" s="71" t="str">
        <f t="shared" si="12"/>
        <v>-</v>
      </c>
      <c r="P24" s="71" t="str">
        <f t="shared" si="13"/>
        <v>-</v>
      </c>
      <c r="Q24" s="71" t="str">
        <f t="shared" si="14"/>
        <v>-</v>
      </c>
      <c r="R24" s="83" t="str">
        <f t="shared" si="15"/>
        <v>-</v>
      </c>
    </row>
    <row r="25" ht="20" customHeight="1" spans="2:18">
      <c r="B25" s="35"/>
      <c r="C25" s="40"/>
      <c r="D25" s="36"/>
      <c r="E25" s="42"/>
      <c r="F25" s="42"/>
      <c r="G25" s="42"/>
      <c r="H25" s="39" t="str">
        <f t="shared" si="8"/>
        <v>-</v>
      </c>
      <c r="I25" s="66"/>
      <c r="J25" s="40"/>
      <c r="K25" s="68"/>
      <c r="L25" s="69">
        <f t="shared" si="9"/>
        <v>0</v>
      </c>
      <c r="M25" s="70" t="str">
        <f t="shared" si="10"/>
        <v>-</v>
      </c>
      <c r="N25" s="71" t="str">
        <f t="shared" si="11"/>
        <v>-</v>
      </c>
      <c r="O25" s="71" t="str">
        <f t="shared" si="12"/>
        <v>-</v>
      </c>
      <c r="P25" s="71" t="str">
        <f t="shared" si="13"/>
        <v>-</v>
      </c>
      <c r="Q25" s="71" t="str">
        <f t="shared" si="14"/>
        <v>-</v>
      </c>
      <c r="R25" s="83" t="str">
        <f t="shared" si="15"/>
        <v>-</v>
      </c>
    </row>
    <row r="26" ht="20" customHeight="1" spans="2:18">
      <c r="B26" s="35"/>
      <c r="C26" s="40"/>
      <c r="D26" s="36"/>
      <c r="E26" s="42"/>
      <c r="F26" s="42"/>
      <c r="G26" s="42"/>
      <c r="H26" s="39" t="str">
        <f t="shared" si="8"/>
        <v>-</v>
      </c>
      <c r="I26" s="66"/>
      <c r="J26" s="40"/>
      <c r="K26" s="68"/>
      <c r="L26" s="69">
        <f t="shared" si="9"/>
        <v>0</v>
      </c>
      <c r="M26" s="70" t="str">
        <f t="shared" si="10"/>
        <v>-</v>
      </c>
      <c r="N26" s="71" t="str">
        <f t="shared" si="11"/>
        <v>-</v>
      </c>
      <c r="O26" s="71" t="str">
        <f t="shared" si="12"/>
        <v>-</v>
      </c>
      <c r="P26" s="71" t="str">
        <f t="shared" si="13"/>
        <v>-</v>
      </c>
      <c r="Q26" s="71" t="str">
        <f t="shared" si="14"/>
        <v>-</v>
      </c>
      <c r="R26" s="83" t="str">
        <f t="shared" si="15"/>
        <v>-</v>
      </c>
    </row>
    <row r="27" ht="20" customHeight="1" spans="2:18">
      <c r="B27" s="35"/>
      <c r="C27" s="40"/>
      <c r="D27" s="36"/>
      <c r="E27" s="42"/>
      <c r="F27" s="42"/>
      <c r="G27" s="42"/>
      <c r="H27" s="39" t="str">
        <f t="shared" si="8"/>
        <v>-</v>
      </c>
      <c r="I27" s="66"/>
      <c r="J27" s="40"/>
      <c r="K27" s="68"/>
      <c r="L27" s="69">
        <f t="shared" si="9"/>
        <v>0</v>
      </c>
      <c r="M27" s="70" t="str">
        <f t="shared" si="10"/>
        <v>-</v>
      </c>
      <c r="N27" s="71" t="str">
        <f t="shared" si="11"/>
        <v>-</v>
      </c>
      <c r="O27" s="71" t="str">
        <f t="shared" si="12"/>
        <v>-</v>
      </c>
      <c r="P27" s="71" t="str">
        <f t="shared" si="13"/>
        <v>-</v>
      </c>
      <c r="Q27" s="71" t="str">
        <f t="shared" si="14"/>
        <v>-</v>
      </c>
      <c r="R27" s="83" t="str">
        <f t="shared" si="15"/>
        <v>-</v>
      </c>
    </row>
    <row r="28" ht="20" customHeight="1" spans="2:18">
      <c r="B28" s="35"/>
      <c r="C28" s="40"/>
      <c r="D28" s="36"/>
      <c r="E28" s="42"/>
      <c r="F28" s="42"/>
      <c r="G28" s="42"/>
      <c r="H28" s="39" t="str">
        <f t="shared" si="8"/>
        <v>-</v>
      </c>
      <c r="I28" s="66"/>
      <c r="J28" s="40"/>
      <c r="K28" s="68"/>
      <c r="L28" s="69">
        <f t="shared" si="9"/>
        <v>0</v>
      </c>
      <c r="M28" s="70" t="str">
        <f t="shared" si="10"/>
        <v>-</v>
      </c>
      <c r="N28" s="71" t="str">
        <f t="shared" si="11"/>
        <v>-</v>
      </c>
      <c r="O28" s="71" t="str">
        <f t="shared" si="12"/>
        <v>-</v>
      </c>
      <c r="P28" s="71" t="str">
        <f t="shared" si="13"/>
        <v>-</v>
      </c>
      <c r="Q28" s="71" t="str">
        <f t="shared" si="14"/>
        <v>-</v>
      </c>
      <c r="R28" s="83" t="str">
        <f t="shared" si="15"/>
        <v>-</v>
      </c>
    </row>
    <row r="29" ht="20" customHeight="1" spans="2:18">
      <c r="B29" s="35"/>
      <c r="C29" s="40"/>
      <c r="D29" s="36"/>
      <c r="E29" s="42"/>
      <c r="F29" s="42"/>
      <c r="G29" s="42"/>
      <c r="H29" s="39" t="str">
        <f t="shared" si="8"/>
        <v>-</v>
      </c>
      <c r="I29" s="66"/>
      <c r="J29" s="40"/>
      <c r="K29" s="68"/>
      <c r="L29" s="69">
        <f t="shared" si="9"/>
        <v>0</v>
      </c>
      <c r="M29" s="70" t="str">
        <f t="shared" si="10"/>
        <v>-</v>
      </c>
      <c r="N29" s="71" t="str">
        <f t="shared" si="11"/>
        <v>-</v>
      </c>
      <c r="O29" s="71" t="str">
        <f t="shared" si="12"/>
        <v>-</v>
      </c>
      <c r="P29" s="71" t="str">
        <f t="shared" si="13"/>
        <v>-</v>
      </c>
      <c r="Q29" s="71" t="str">
        <f t="shared" si="14"/>
        <v>-</v>
      </c>
      <c r="R29" s="83" t="str">
        <f t="shared" si="15"/>
        <v>-</v>
      </c>
    </row>
    <row r="30" ht="20" customHeight="1" spans="2:18">
      <c r="B30" s="43"/>
      <c r="C30" s="44"/>
      <c r="D30" s="45"/>
      <c r="E30" s="46"/>
      <c r="F30" s="46"/>
      <c r="G30" s="46"/>
      <c r="H30" s="47" t="str">
        <f t="shared" si="8"/>
        <v>-</v>
      </c>
      <c r="I30" s="72"/>
      <c r="J30" s="44"/>
      <c r="K30" s="73"/>
      <c r="L30" s="74">
        <f t="shared" si="9"/>
        <v>0</v>
      </c>
      <c r="M30" s="75" t="str">
        <f t="shared" si="10"/>
        <v>-</v>
      </c>
      <c r="N30" s="76" t="str">
        <f t="shared" si="11"/>
        <v>-</v>
      </c>
      <c r="O30" s="76" t="str">
        <f t="shared" si="12"/>
        <v>-</v>
      </c>
      <c r="P30" s="76" t="str">
        <f t="shared" si="13"/>
        <v>-</v>
      </c>
      <c r="Q30" s="76" t="str">
        <f t="shared" si="14"/>
        <v>-</v>
      </c>
      <c r="R30" s="84" t="str">
        <f t="shared" si="15"/>
        <v>-</v>
      </c>
    </row>
    <row r="31" ht="20" customHeight="1"/>
    <row r="32" ht="20" customHeight="1"/>
  </sheetData>
  <mergeCells count="11">
    <mergeCell ref="B2:R2"/>
    <mergeCell ref="F4:G4"/>
    <mergeCell ref="J4:K4"/>
    <mergeCell ref="L4:M4"/>
    <mergeCell ref="N4:O4"/>
    <mergeCell ref="P4:Q4"/>
    <mergeCell ref="D6:E6"/>
    <mergeCell ref="F6:G6"/>
    <mergeCell ref="H6:I6"/>
    <mergeCell ref="N6:O6"/>
    <mergeCell ref="P6:Q6"/>
  </mergeCells>
  <conditionalFormatting sqref="B9:R2000">
    <cfRule type="expression" dxfId="0" priority="1">
      <formula>$C9=$H$4</formula>
    </cfRule>
    <cfRule type="expression" dxfId="1" priority="2">
      <formula>$D9=$D$4</formula>
    </cfRule>
  </conditionalFormatting>
  <pageMargins left="0.39" right="0.24" top="0.75" bottom="0.75" header="0.31" footer="0.3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折旧表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ㄣ尐＂♥　倩　¶　ぬ</cp:lastModifiedBy>
  <cp:revision>1</cp:revision>
  <dcterms:created xsi:type="dcterms:W3CDTF">2009-02-24T06:52:25Z</dcterms:created>
  <dcterms:modified xsi:type="dcterms:W3CDTF">2021-03-16T01:39:39Z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TemplateUUID">
    <vt:lpwstr>v1.0_mb_T4HVnFoIJ45LfosQTGh1cw==</vt:lpwstr>
  </property>
</Properties>
</file>