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501" firstSheet="1" activeTab="3"/>
  </bookViews>
  <sheets>
    <sheet name="Sheet1" sheetId="1" state="hidden" r:id="rId1"/>
    <sheet name="本月会计凭证" sheetId="2" r:id="rId2"/>
    <sheet name="科目汇总表" sheetId="3" r:id="rId3"/>
    <sheet name="Sheet2" sheetId="4" r:id="rId4"/>
  </sheets>
  <externalReferences>
    <externalReference r:id="rId7"/>
    <externalReference r:id="rId8"/>
  </externalReferences>
  <definedNames>
    <definedName name="_xlnm._FilterDatabase" localSheetId="1" hidden="1">'本月会计凭证'!$A$3:$IV$62</definedName>
    <definedName name="_km1">'[1]科目汇总表'!$A$5:$A$25</definedName>
    <definedName name="科目总账">#REF!</definedName>
    <definedName name="总账科目">#REF!</definedName>
  </definedNames>
  <calcPr fullCalcOnLoad="1"/>
</workbook>
</file>

<file path=xl/sharedStrings.xml><?xml version="1.0" encoding="utf-8"?>
<sst xmlns="http://schemas.openxmlformats.org/spreadsheetml/2006/main" count="460" uniqueCount="297">
  <si>
    <t>编号</t>
  </si>
  <si>
    <t>会计科目名称</t>
  </si>
  <si>
    <t>银行存款</t>
  </si>
  <si>
    <t>存放中央银行款项</t>
  </si>
  <si>
    <t>存放同业</t>
  </si>
  <si>
    <t>其他货币资金</t>
  </si>
  <si>
    <t>结算备付金</t>
  </si>
  <si>
    <t>存出保证金</t>
  </si>
  <si>
    <t>拆出资金</t>
  </si>
  <si>
    <t>交易性金融资产</t>
  </si>
  <si>
    <t>买入返售金融资产</t>
  </si>
  <si>
    <t>应收票据</t>
  </si>
  <si>
    <t>应收账款</t>
  </si>
  <si>
    <t>预付账款</t>
  </si>
  <si>
    <t>应收股利</t>
  </si>
  <si>
    <t>应收利息</t>
  </si>
  <si>
    <t>应收代位追偿款</t>
  </si>
  <si>
    <t>应收分保账款</t>
  </si>
  <si>
    <t>其他应收款</t>
  </si>
  <si>
    <t>坏账准备</t>
  </si>
  <si>
    <t>贴现资产</t>
  </si>
  <si>
    <t>贷款</t>
  </si>
  <si>
    <t>贷款损失准备</t>
  </si>
  <si>
    <t>代理兑付证券</t>
  </si>
  <si>
    <t>代理业务资产</t>
  </si>
  <si>
    <t>材料采购</t>
  </si>
  <si>
    <t>在途物资</t>
  </si>
  <si>
    <t>原材料</t>
  </si>
  <si>
    <t>材料成本差异</t>
  </si>
  <si>
    <t>库存商品</t>
  </si>
  <si>
    <t>发出商品</t>
  </si>
  <si>
    <t>商品进销差价</t>
  </si>
  <si>
    <t>委托加工物资</t>
  </si>
  <si>
    <t>消耗性生物资产</t>
  </si>
  <si>
    <t>周转材料</t>
  </si>
  <si>
    <t>贵金属</t>
  </si>
  <si>
    <t>抵债资产</t>
  </si>
  <si>
    <t>损余物资</t>
  </si>
  <si>
    <t>存货跌价准备</t>
  </si>
  <si>
    <t>独立账户资产</t>
  </si>
  <si>
    <t>持有至到期投资</t>
  </si>
  <si>
    <t>持有至到期投资减值准备</t>
  </si>
  <si>
    <t>可供出售金融资产</t>
  </si>
  <si>
    <t>长期股权投资</t>
  </si>
  <si>
    <t>长期股权投资减值准备</t>
  </si>
  <si>
    <t>投资性房地产</t>
  </si>
  <si>
    <t>长期应收款</t>
  </si>
  <si>
    <t>未实现融资收益</t>
  </si>
  <si>
    <t>存出资本保证金</t>
  </si>
  <si>
    <t>固定资产</t>
  </si>
  <si>
    <t>累计折旧</t>
  </si>
  <si>
    <t>固定资产减值准备</t>
  </si>
  <si>
    <t>在建工程</t>
  </si>
  <si>
    <t>工程物资</t>
  </si>
  <si>
    <t>固定资产清理</t>
  </si>
  <si>
    <t>融资租赁资产</t>
  </si>
  <si>
    <t>未担保余值</t>
  </si>
  <si>
    <t>生产性生物资产</t>
  </si>
  <si>
    <t>生产性生物资产累计折旧</t>
  </si>
  <si>
    <t>公益性生物资产</t>
  </si>
  <si>
    <t>油气资产</t>
  </si>
  <si>
    <t>累计折耗</t>
  </si>
  <si>
    <t>无形资产</t>
  </si>
  <si>
    <t>累计摊销</t>
  </si>
  <si>
    <t>无形资产减值准备</t>
  </si>
  <si>
    <t>商誉</t>
  </si>
  <si>
    <t>长期待摊费用</t>
  </si>
  <si>
    <t>递延所得税资产</t>
  </si>
  <si>
    <t>待处理财产损溢</t>
  </si>
  <si>
    <t>二、负债类</t>
  </si>
  <si>
    <t>短期借款</t>
  </si>
  <si>
    <t>存入保证金</t>
  </si>
  <si>
    <t>拆入资金</t>
  </si>
  <si>
    <t>向中央银行借款</t>
  </si>
  <si>
    <t>吸收存款</t>
  </si>
  <si>
    <t>贴现负债</t>
  </si>
  <si>
    <t>交易性金融负债</t>
  </si>
  <si>
    <t>卖出回购金融资产款</t>
  </si>
  <si>
    <t>应付票据</t>
  </si>
  <si>
    <t>应付账款</t>
  </si>
  <si>
    <t>预收账款</t>
  </si>
  <si>
    <t>应付职工薪酬</t>
  </si>
  <si>
    <t>应交税费</t>
  </si>
  <si>
    <t>应付股利</t>
  </si>
  <si>
    <t>应付利息</t>
  </si>
  <si>
    <t>其他应付款</t>
  </si>
  <si>
    <t>应付分保账款</t>
  </si>
  <si>
    <t>代理买卖证券款</t>
  </si>
  <si>
    <t>代理承销证券款</t>
  </si>
  <si>
    <t>代理兑付证券款</t>
  </si>
  <si>
    <t>代理业务负债</t>
  </si>
  <si>
    <t>递延收益</t>
  </si>
  <si>
    <t>长期借款</t>
  </si>
  <si>
    <t>未到期责任准备金</t>
  </si>
  <si>
    <t>保险责任准备金</t>
  </si>
  <si>
    <t>保户储金</t>
  </si>
  <si>
    <t>独立账户负债</t>
  </si>
  <si>
    <t>长期应付款</t>
  </si>
  <si>
    <t>未确认融资费用</t>
  </si>
  <si>
    <t>专项应付款</t>
  </si>
  <si>
    <t>三、共同类</t>
  </si>
  <si>
    <t>清算资金往来</t>
  </si>
  <si>
    <t>衍生工具</t>
  </si>
  <si>
    <t>套期工具</t>
  </si>
  <si>
    <t>被套期项目</t>
  </si>
  <si>
    <t>四、所有者权益类</t>
  </si>
  <si>
    <t>实收资本</t>
  </si>
  <si>
    <t>资本公积</t>
  </si>
  <si>
    <t>盈余公积</t>
  </si>
  <si>
    <t>一般风险准备</t>
  </si>
  <si>
    <t>本年利润</t>
  </si>
  <si>
    <t>利润分配</t>
  </si>
  <si>
    <t>库存股</t>
  </si>
  <si>
    <t>五、成本类</t>
  </si>
  <si>
    <t>生产成本</t>
  </si>
  <si>
    <t>制造费用</t>
  </si>
  <si>
    <t>劳务成本</t>
  </si>
  <si>
    <t>研发支出</t>
  </si>
  <si>
    <t>工程施工</t>
  </si>
  <si>
    <t>工程结算</t>
  </si>
  <si>
    <t>机械作业</t>
  </si>
  <si>
    <t>六、损益类</t>
  </si>
  <si>
    <t>主营业务收入</t>
  </si>
  <si>
    <t>利息收入</t>
  </si>
  <si>
    <t>保费收入</t>
  </si>
  <si>
    <t>租赁收入</t>
  </si>
  <si>
    <t>其他业务收入</t>
  </si>
  <si>
    <t>汇兑损益</t>
  </si>
  <si>
    <t>公允价值变动损益</t>
  </si>
  <si>
    <t>投资收益</t>
  </si>
  <si>
    <t>摊回保险责任准备金</t>
  </si>
  <si>
    <t>摊回赔付支出</t>
  </si>
  <si>
    <t>摊回分保费用</t>
  </si>
  <si>
    <t>营业外收入</t>
  </si>
  <si>
    <t>主营业务成本</t>
  </si>
  <si>
    <t>营业税金及附加</t>
  </si>
  <si>
    <t>利息支出</t>
  </si>
  <si>
    <t>提取未到期责任准备金</t>
  </si>
  <si>
    <t>提取保险责任准备金</t>
  </si>
  <si>
    <t>赔付支出</t>
  </si>
  <si>
    <t>退保金</t>
  </si>
  <si>
    <t>分出保费</t>
  </si>
  <si>
    <t>分保费用</t>
  </si>
  <si>
    <t>销售费用</t>
  </si>
  <si>
    <t>管理费用</t>
  </si>
  <si>
    <t>财务费用</t>
  </si>
  <si>
    <t>勘探费用</t>
  </si>
  <si>
    <t>资产减值损失</t>
  </si>
  <si>
    <t>营业外支出</t>
  </si>
  <si>
    <t>以前年度损益调整</t>
  </si>
  <si>
    <t>预计负债</t>
  </si>
  <si>
    <t>所得税费用</t>
  </si>
  <si>
    <t>会计科目表</t>
  </si>
  <si>
    <t>序号</t>
  </si>
  <si>
    <t>应付保单红利</t>
  </si>
  <si>
    <t>其他业务成本</t>
  </si>
  <si>
    <t>货币兑换</t>
  </si>
  <si>
    <t>一、资产类</t>
  </si>
  <si>
    <t>库存现金</t>
  </si>
  <si>
    <t>应收分保合同准备金</t>
  </si>
  <si>
    <t>同业存放</t>
  </si>
  <si>
    <t>手续费及佣金收入</t>
  </si>
  <si>
    <t>手续费及佣金支出</t>
  </si>
  <si>
    <t>应付债券</t>
  </si>
  <si>
    <t>保单红利支出</t>
  </si>
  <si>
    <t>递延所得税负债</t>
  </si>
  <si>
    <t>现金</t>
  </si>
  <si>
    <t>待摊费用</t>
  </si>
  <si>
    <t>应付工资</t>
  </si>
  <si>
    <t>2012年</t>
  </si>
  <si>
    <t>凭证种类</t>
  </si>
  <si>
    <t>摘要</t>
  </si>
  <si>
    <t>借 方</t>
  </si>
  <si>
    <t>贷 方</t>
  </si>
  <si>
    <t>月</t>
  </si>
  <si>
    <t>日</t>
  </si>
  <si>
    <t>账户名称</t>
  </si>
  <si>
    <t>金额</t>
  </si>
  <si>
    <t>转</t>
  </si>
  <si>
    <t>结转材料费用</t>
  </si>
  <si>
    <t>材料</t>
  </si>
  <si>
    <t>现收</t>
  </si>
  <si>
    <t>提现</t>
  </si>
  <si>
    <t>现付</t>
  </si>
  <si>
    <t>购买打印机</t>
  </si>
  <si>
    <t>银付</t>
  </si>
  <si>
    <t>购进材料</t>
  </si>
  <si>
    <t>银收</t>
  </si>
  <si>
    <t>废品出售</t>
  </si>
  <si>
    <t>废品</t>
  </si>
  <si>
    <t>结转采购成本</t>
  </si>
  <si>
    <t>材料</t>
  </si>
  <si>
    <t>偿还S公司欠款</t>
  </si>
  <si>
    <t>出售N产品10件</t>
  </si>
  <si>
    <t>购进a材料5吨，b材料3吨</t>
  </si>
  <si>
    <t>偿还欠款</t>
  </si>
  <si>
    <t>结转材料采购成本</t>
  </si>
  <si>
    <t>应收票据不能兑付</t>
  </si>
  <si>
    <t>以应收票据抵付料款</t>
  </si>
  <si>
    <t>结转材料采购成本</t>
  </si>
  <si>
    <t>材料</t>
  </si>
  <si>
    <t>出售产品B10件</t>
  </si>
  <si>
    <t>王五借差旅费</t>
  </si>
  <si>
    <t>出售C产品15件</t>
  </si>
  <si>
    <t>出售产品出G公司</t>
  </si>
  <si>
    <t>现金存入</t>
  </si>
  <si>
    <t>收到乙单位欠款</t>
  </si>
  <si>
    <t>支付采购费</t>
  </si>
  <si>
    <t>预付租金</t>
  </si>
  <si>
    <t>出售N产品给乙单位</t>
  </si>
  <si>
    <t>管理费用</t>
  </si>
  <si>
    <t>其他应收款</t>
  </si>
  <si>
    <t>补付现金</t>
  </si>
  <si>
    <t>提现</t>
  </si>
  <si>
    <t>发工资</t>
  </si>
  <si>
    <t>王五报差旅费</t>
  </si>
  <si>
    <t>退回现金</t>
  </si>
  <si>
    <t>现金</t>
  </si>
  <si>
    <t>生产车间领用材料</t>
  </si>
  <si>
    <t>李四报差旅费</t>
  </si>
  <si>
    <t>出售产品给甲单位</t>
  </si>
  <si>
    <t>应收账款</t>
  </si>
  <si>
    <t>主营业务收入</t>
  </si>
  <si>
    <t>冲销应付款</t>
  </si>
  <si>
    <t>应付账款</t>
  </si>
  <si>
    <t>支付捐赠款</t>
  </si>
  <si>
    <t>营业外支出</t>
  </si>
  <si>
    <t>银行存款</t>
  </si>
  <si>
    <t>支付借款利息</t>
  </si>
  <si>
    <t>预提费用</t>
  </si>
  <si>
    <t>收到罚款</t>
  </si>
  <si>
    <t>支付保险费</t>
  </si>
  <si>
    <t>支付职工住院费</t>
  </si>
  <si>
    <t>应付福利费</t>
  </si>
  <si>
    <t>生产成本</t>
  </si>
  <si>
    <t>制造费用</t>
  </si>
  <si>
    <t>管理费用</t>
  </si>
  <si>
    <t>材料</t>
  </si>
  <si>
    <t>计提应付工次</t>
  </si>
  <si>
    <t>生产成本</t>
  </si>
  <si>
    <t>应付工资</t>
  </si>
  <si>
    <t>制造费用</t>
  </si>
  <si>
    <t>计提福利费</t>
  </si>
  <si>
    <t>应付福利费</t>
  </si>
  <si>
    <t>支付预提费用</t>
  </si>
  <si>
    <t>预提费用</t>
  </si>
  <si>
    <t>银行存款</t>
  </si>
  <si>
    <t>支付赔偿金</t>
  </si>
  <si>
    <t>营业外支出</t>
  </si>
  <si>
    <t>上月耗用材料</t>
  </si>
  <si>
    <t>编号</t>
  </si>
  <si>
    <t>凭证类别及编号</t>
  </si>
  <si>
    <t>×公司2012年5月会计凭证</t>
  </si>
  <si>
    <t>合计</t>
  </si>
  <si>
    <t>金额合计</t>
  </si>
  <si>
    <t>借方</t>
  </si>
  <si>
    <t>贷方</t>
  </si>
  <si>
    <t>会计科目</t>
  </si>
  <si>
    <t>记账</t>
  </si>
  <si>
    <t>银行存款</t>
  </si>
  <si>
    <t>现金</t>
  </si>
  <si>
    <t>其他应收款</t>
  </si>
  <si>
    <t>材料采购</t>
  </si>
  <si>
    <t>材料</t>
  </si>
  <si>
    <t>应付账款</t>
  </si>
  <si>
    <t>应收账款</t>
  </si>
  <si>
    <t>应收票据</t>
  </si>
  <si>
    <t>主营业务收入</t>
  </si>
  <si>
    <t>待摊费用</t>
  </si>
  <si>
    <t>管理费用</t>
  </si>
  <si>
    <t>制造费用</t>
  </si>
  <si>
    <t>应付工资</t>
  </si>
  <si>
    <t>预提费用</t>
  </si>
  <si>
    <t>应付福利费</t>
  </si>
  <si>
    <t>营业外支出</t>
  </si>
  <si>
    <t>生产成本</t>
  </si>
  <si>
    <t>其他业务支出</t>
  </si>
  <si>
    <t>财务费用</t>
  </si>
  <si>
    <t>科目汇总表</t>
  </si>
  <si>
    <t>日期：</t>
  </si>
  <si>
    <t>记账凭证起讫号数</t>
  </si>
  <si>
    <t>（1）现金收款凭证第1号至第7号；            （2）现金付款凭证第1号至15号；        （3）银行收款凭证第1号至7号；          （4）银行付款凭第1号至7号；          （5）转账凭证第1号至26号</t>
  </si>
  <si>
    <t>总分类账</t>
  </si>
  <si>
    <t>账户名称</t>
  </si>
  <si>
    <t>2012年</t>
  </si>
  <si>
    <t>凭证号数</t>
  </si>
  <si>
    <t>摘 要</t>
  </si>
  <si>
    <t>借</t>
  </si>
  <si>
    <t>贷</t>
  </si>
  <si>
    <t>借或贷</t>
  </si>
  <si>
    <t>余　额</t>
  </si>
  <si>
    <t>月</t>
  </si>
  <si>
    <t>日</t>
  </si>
  <si>
    <t>期初余额</t>
  </si>
  <si>
    <t>科汇1</t>
  </si>
  <si>
    <t>本期发生额</t>
  </si>
  <si>
    <t>期末余额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</si>
</sst>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);\(#,##0.00\)"/>
    <numFmt numFmtId="189" formatCode="#,##0.00;[Red]#,##0.00"/>
    <numFmt numFmtId="190" formatCode="0.00_);[Red]\(0.00\)"/>
    <numFmt numFmtId="191" formatCode="#,##0.00_);[Red]\(#,##0.00\)"/>
    <numFmt numFmtId="192" formatCode="#,##0.00_ "/>
  </numFmts>
  <fonts count="54">
    <font>
      <sz val="12"/>
      <name val="宋体"/>
      <family val="0"/>
    </font>
    <font>
      <sz val="9"/>
      <name val="宋体"/>
      <family val="0"/>
    </font>
    <font>
      <b/>
      <sz val="20"/>
      <name val="楷体"/>
      <family val="3"/>
    </font>
    <font>
      <b/>
      <sz val="10"/>
      <color indexed="8"/>
      <name val="楷体"/>
      <family val="3"/>
    </font>
    <font>
      <sz val="10"/>
      <color indexed="8"/>
      <name val="楷体"/>
      <family val="3"/>
    </font>
    <font>
      <sz val="10"/>
      <name val="楷体"/>
      <family val="3"/>
    </font>
    <font>
      <b/>
      <sz val="20"/>
      <name val="楷体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华文中宋"/>
      <family val="0"/>
    </font>
    <font>
      <b/>
      <sz val="12"/>
      <name val="华文中宋"/>
      <family val="0"/>
    </font>
    <font>
      <b/>
      <u val="double"/>
      <sz val="22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华文中宋"/>
      <family val="0"/>
    </font>
    <font>
      <sz val="11"/>
      <color indexed="8"/>
      <name val="华文中宋"/>
      <family val="0"/>
    </font>
    <font>
      <sz val="11"/>
      <color indexed="10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华文中宋"/>
      <family val="0"/>
    </font>
    <font>
      <sz val="10"/>
      <color theme="1"/>
      <name val="华文中宋"/>
      <family val="0"/>
    </font>
    <font>
      <sz val="11"/>
      <color rgb="FFFF0000"/>
      <name val="华文中宋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0" fillId="0" borderId="0" xfId="40" applyFont="1">
      <alignment vertical="center"/>
      <protection/>
    </xf>
    <xf numFmtId="0" fontId="8" fillId="0" borderId="16" xfId="40" applyFont="1" applyBorder="1" applyAlignment="1">
      <alignment horizontal="center" vertical="center"/>
      <protection/>
    </xf>
    <xf numFmtId="0" fontId="8" fillId="0" borderId="16" xfId="40" applyFont="1" applyBorder="1">
      <alignment vertical="center"/>
      <protection/>
    </xf>
    <xf numFmtId="188" fontId="8" fillId="0" borderId="16" xfId="40" applyNumberFormat="1" applyFont="1" applyBorder="1" applyAlignment="1">
      <alignment horizontal="center" vertical="center"/>
      <protection/>
    </xf>
    <xf numFmtId="0" fontId="9" fillId="0" borderId="0" xfId="40" applyFont="1">
      <alignment vertical="center"/>
      <protection/>
    </xf>
    <xf numFmtId="0" fontId="9" fillId="0" borderId="16" xfId="40" applyFont="1" applyBorder="1">
      <alignment vertical="center"/>
      <protection/>
    </xf>
    <xf numFmtId="188" fontId="9" fillId="0" borderId="16" xfId="40" applyNumberFormat="1" applyFont="1" applyBorder="1">
      <alignment vertical="center"/>
      <protection/>
    </xf>
    <xf numFmtId="0" fontId="9" fillId="0" borderId="16" xfId="40" applyFont="1" applyBorder="1" applyAlignment="1">
      <alignment vertical="center"/>
      <protection/>
    </xf>
    <xf numFmtId="0" fontId="9" fillId="0" borderId="0" xfId="40" applyFont="1" applyBorder="1" applyAlignment="1">
      <alignment vertical="center"/>
      <protection/>
    </xf>
    <xf numFmtId="188" fontId="9" fillId="0" borderId="0" xfId="40" applyNumberFormat="1" applyFont="1">
      <alignment vertical="center"/>
      <protection/>
    </xf>
    <xf numFmtId="188" fontId="0" fillId="0" borderId="0" xfId="40" applyNumberFormat="1" applyFont="1">
      <alignment vertical="center"/>
      <protection/>
    </xf>
    <xf numFmtId="0" fontId="9" fillId="0" borderId="16" xfId="40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6" xfId="0" applyBorder="1" applyAlignment="1">
      <alignment horizontal="left" vertical="center"/>
    </xf>
    <xf numFmtId="43" fontId="0" fillId="0" borderId="16" xfId="5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 horizontal="right"/>
    </xf>
    <xf numFmtId="0" fontId="12" fillId="33" borderId="16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9" fillId="0" borderId="38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9" xfId="0" applyBorder="1" applyAlignment="1">
      <alignment/>
    </xf>
    <xf numFmtId="0" fontId="11" fillId="0" borderId="15" xfId="0" applyFont="1" applyBorder="1" applyAlignment="1">
      <alignment/>
    </xf>
    <xf numFmtId="0" fontId="11" fillId="0" borderId="25" xfId="0" applyFont="1" applyBorder="1" applyAlignment="1">
      <alignment/>
    </xf>
    <xf numFmtId="0" fontId="0" fillId="0" borderId="26" xfId="0" applyBorder="1" applyAlignment="1">
      <alignment/>
    </xf>
    <xf numFmtId="0" fontId="11" fillId="0" borderId="20" xfId="0" applyFont="1" applyFill="1" applyBorder="1" applyAlignment="1">
      <alignment/>
    </xf>
    <xf numFmtId="0" fontId="51" fillId="0" borderId="21" xfId="0" applyFont="1" applyBorder="1" applyAlignment="1">
      <alignment/>
    </xf>
    <xf numFmtId="192" fontId="52" fillId="0" borderId="21" xfId="0" applyNumberFormat="1" applyFont="1" applyBorder="1" applyAlignment="1">
      <alignment/>
    </xf>
    <xf numFmtId="0" fontId="53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16" xfId="40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left" vertical="center"/>
      <protection/>
    </xf>
    <xf numFmtId="0" fontId="7" fillId="0" borderId="0" xfId="40" applyFont="1" applyBorder="1" applyAlignment="1">
      <alignment horizontal="center" vertical="center"/>
      <protection/>
    </xf>
    <xf numFmtId="0" fontId="8" fillId="0" borderId="16" xfId="40" applyFont="1" applyBorder="1" applyAlignment="1">
      <alignment horizontal="center" vertical="center"/>
      <protection/>
    </xf>
    <xf numFmtId="0" fontId="12" fillId="33" borderId="16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43" fontId="9" fillId="0" borderId="43" xfId="50" applyFont="1" applyBorder="1" applyAlignment="1">
      <alignment horizontal="left" vertical="center" wrapText="1" shrinkToFit="1"/>
    </xf>
    <xf numFmtId="43" fontId="9" fillId="0" borderId="45" xfId="50" applyFont="1" applyBorder="1" applyAlignment="1">
      <alignment horizontal="left" vertical="center" wrapText="1" shrinkToFit="1"/>
    </xf>
    <xf numFmtId="0" fontId="37" fillId="0" borderId="0" xfId="35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9" fillId="8" borderId="0" xfId="0" applyFont="1" applyFill="1" applyAlignment="1">
      <alignment/>
    </xf>
    <xf numFmtId="0" fontId="10" fillId="35" borderId="16" xfId="0" applyNumberFormat="1" applyFont="1" applyFill="1" applyBorder="1" applyAlignment="1">
      <alignment horizontal="center" vertical="center"/>
    </xf>
    <xf numFmtId="0" fontId="10" fillId="35" borderId="16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/>
    </xf>
    <xf numFmtId="189" fontId="10" fillId="35" borderId="16" xfId="0" applyNumberFormat="1" applyFont="1" applyFill="1" applyBorder="1" applyAlignment="1">
      <alignment horizontal="center" vertical="center"/>
    </xf>
    <xf numFmtId="189" fontId="10" fillId="35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5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192" fontId="9" fillId="0" borderId="16" xfId="0" applyNumberFormat="1" applyFont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日记账和分类账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54;&#27915;&#24935;\&#30446;&#24405;\&#20250;&#35745;\&#23454;&#20363;&#25991;&#20214;\&#31532;2&#31456;\&#26368;&#32456;&#25991;&#20214;\&#24635;&#20998;&#31867;&#3613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991;&#20214;20%20%20&#22351;&#36134;&#25439;&#22833;&#26126;&#32454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月会计凭证"/>
      <sheetName val="会计科目表"/>
      <sheetName val="科目汇总表"/>
      <sheetName val="总分类账"/>
    </sheetNames>
    <sheetDataSet>
      <sheetData sheetId="1">
        <row r="2">
          <cell r="C2" t="str">
            <v>现金</v>
          </cell>
          <cell r="E2" t="str">
            <v>借</v>
          </cell>
          <cell r="F2">
            <v>52800</v>
          </cell>
        </row>
        <row r="3">
          <cell r="C3" t="str">
            <v>银行存款</v>
          </cell>
          <cell r="E3" t="str">
            <v>借</v>
          </cell>
          <cell r="F3">
            <v>216814.96</v>
          </cell>
        </row>
        <row r="4">
          <cell r="C4" t="str">
            <v>银行存款</v>
          </cell>
          <cell r="D4" t="str">
            <v>农行</v>
          </cell>
          <cell r="E4" t="str">
            <v>借</v>
          </cell>
        </row>
        <row r="5">
          <cell r="C5" t="str">
            <v>银行存款</v>
          </cell>
          <cell r="D5" t="str">
            <v>工行</v>
          </cell>
          <cell r="E5" t="str">
            <v>借</v>
          </cell>
        </row>
        <row r="6">
          <cell r="C6" t="str">
            <v>其他货币资金</v>
          </cell>
          <cell r="E6" t="str">
            <v>借</v>
          </cell>
        </row>
        <row r="7">
          <cell r="C7" t="str">
            <v>短期投资</v>
          </cell>
          <cell r="E7" t="str">
            <v>借</v>
          </cell>
        </row>
        <row r="8">
          <cell r="C8" t="str">
            <v>短期投资</v>
          </cell>
          <cell r="D8" t="str">
            <v>股票</v>
          </cell>
          <cell r="E8" t="str">
            <v>借</v>
          </cell>
        </row>
        <row r="9">
          <cell r="C9" t="str">
            <v>短期投资</v>
          </cell>
          <cell r="D9" t="str">
            <v>债券</v>
          </cell>
          <cell r="E9" t="str">
            <v>借</v>
          </cell>
        </row>
        <row r="10">
          <cell r="C10" t="str">
            <v>短期投资</v>
          </cell>
          <cell r="D10" t="str">
            <v>基金</v>
          </cell>
          <cell r="E10" t="str">
            <v>借</v>
          </cell>
        </row>
        <row r="11">
          <cell r="C11" t="str">
            <v>短期投资</v>
          </cell>
          <cell r="D11" t="str">
            <v>其他</v>
          </cell>
          <cell r="E11" t="str">
            <v>借</v>
          </cell>
        </row>
        <row r="12">
          <cell r="C12" t="str">
            <v>短期投资跌价准备</v>
          </cell>
          <cell r="E12" t="str">
            <v>贷</v>
          </cell>
        </row>
        <row r="13">
          <cell r="C13" t="str">
            <v>应收票据</v>
          </cell>
          <cell r="E13" t="str">
            <v>借</v>
          </cell>
        </row>
        <row r="14">
          <cell r="C14" t="str">
            <v>应收股利</v>
          </cell>
          <cell r="E14" t="str">
            <v>借</v>
          </cell>
        </row>
        <row r="15">
          <cell r="C15" t="str">
            <v>应收利息</v>
          </cell>
          <cell r="E15" t="str">
            <v>借</v>
          </cell>
        </row>
        <row r="16">
          <cell r="C16" t="str">
            <v>应收账款</v>
          </cell>
          <cell r="E16" t="str">
            <v>借</v>
          </cell>
          <cell r="F16">
            <v>1998900</v>
          </cell>
        </row>
        <row r="17">
          <cell r="C17" t="str">
            <v>应收账款</v>
          </cell>
          <cell r="D17" t="str">
            <v>公司甲</v>
          </cell>
          <cell r="E17" t="str">
            <v>借</v>
          </cell>
        </row>
        <row r="18">
          <cell r="C18" t="str">
            <v>应收账款</v>
          </cell>
          <cell r="D18" t="str">
            <v>公司乙</v>
          </cell>
          <cell r="E18" t="str">
            <v>借</v>
          </cell>
        </row>
        <row r="19">
          <cell r="C19" t="str">
            <v>应收账款</v>
          </cell>
          <cell r="D19" t="str">
            <v>公司丙</v>
          </cell>
          <cell r="E19" t="str">
            <v>借</v>
          </cell>
        </row>
        <row r="20">
          <cell r="C20" t="str">
            <v>其他应收款</v>
          </cell>
          <cell r="E20" t="str">
            <v>借</v>
          </cell>
          <cell r="F20">
            <v>9790.82</v>
          </cell>
        </row>
        <row r="21">
          <cell r="C21" t="str">
            <v>坏账准备</v>
          </cell>
          <cell r="E21" t="str">
            <v>贷</v>
          </cell>
        </row>
        <row r="22">
          <cell r="C22" t="str">
            <v>预付账款</v>
          </cell>
          <cell r="E22" t="str">
            <v>借</v>
          </cell>
        </row>
        <row r="23">
          <cell r="C23" t="str">
            <v>应收补贴款</v>
          </cell>
          <cell r="E23" t="str">
            <v>借</v>
          </cell>
        </row>
        <row r="24">
          <cell r="C24" t="str">
            <v>材料采购</v>
          </cell>
          <cell r="E24" t="str">
            <v>借</v>
          </cell>
        </row>
        <row r="25">
          <cell r="C25" t="str">
            <v>材料</v>
          </cell>
          <cell r="E25" t="str">
            <v>借</v>
          </cell>
        </row>
        <row r="26">
          <cell r="C26" t="str">
            <v>包装物</v>
          </cell>
          <cell r="E26" t="str">
            <v>借</v>
          </cell>
        </row>
        <row r="27">
          <cell r="C27" t="str">
            <v>低值易耗品</v>
          </cell>
          <cell r="E27" t="str">
            <v>借</v>
          </cell>
        </row>
        <row r="28">
          <cell r="C28" t="str">
            <v>材料成本差异</v>
          </cell>
          <cell r="E28" t="str">
            <v>借</v>
          </cell>
        </row>
        <row r="29">
          <cell r="C29" t="str">
            <v>自制半成品</v>
          </cell>
          <cell r="E29" t="str">
            <v>借</v>
          </cell>
        </row>
        <row r="30">
          <cell r="C30" t="str">
            <v>库存商品</v>
          </cell>
          <cell r="E30" t="str">
            <v>借</v>
          </cell>
        </row>
        <row r="31">
          <cell r="C31" t="str">
            <v>委托加工物资</v>
          </cell>
          <cell r="E31" t="str">
            <v>借</v>
          </cell>
        </row>
        <row r="32">
          <cell r="C32" t="str">
            <v>委托代销商品</v>
          </cell>
          <cell r="E32" t="str">
            <v>借</v>
          </cell>
        </row>
        <row r="33">
          <cell r="C33" t="str">
            <v>受托代销商品</v>
          </cell>
          <cell r="E33" t="str">
            <v>借</v>
          </cell>
        </row>
        <row r="34">
          <cell r="C34" t="str">
            <v>存货跌价准备</v>
          </cell>
          <cell r="E34" t="str">
            <v>贷</v>
          </cell>
        </row>
        <row r="35">
          <cell r="C35" t="str">
            <v>待摊费用</v>
          </cell>
          <cell r="E35" t="str">
            <v>借</v>
          </cell>
          <cell r="F35">
            <v>20000</v>
          </cell>
        </row>
        <row r="36">
          <cell r="C36" t="str">
            <v>长期股权投资</v>
          </cell>
          <cell r="E36" t="str">
            <v>借</v>
          </cell>
          <cell r="F36">
            <v>0</v>
          </cell>
        </row>
        <row r="37">
          <cell r="C37" t="str">
            <v>长期股权投资</v>
          </cell>
          <cell r="D37" t="str">
            <v>股票投资</v>
          </cell>
          <cell r="E37" t="str">
            <v>借</v>
          </cell>
        </row>
        <row r="38">
          <cell r="C38" t="str">
            <v>长期股权投资</v>
          </cell>
          <cell r="D38" t="str">
            <v>其他股权投资</v>
          </cell>
          <cell r="E38" t="str">
            <v>借</v>
          </cell>
        </row>
        <row r="39">
          <cell r="C39" t="str">
            <v>长期债权投资</v>
          </cell>
          <cell r="E39" t="str">
            <v>借</v>
          </cell>
          <cell r="F39">
            <v>0</v>
          </cell>
        </row>
        <row r="40">
          <cell r="C40" t="str">
            <v>长期债权投资</v>
          </cell>
          <cell r="D40" t="str">
            <v>债券投资</v>
          </cell>
          <cell r="E40" t="str">
            <v>借</v>
          </cell>
        </row>
        <row r="41">
          <cell r="C41" t="str">
            <v>长期债权投资</v>
          </cell>
          <cell r="D41" t="str">
            <v>其他债权投资</v>
          </cell>
          <cell r="E41" t="str">
            <v>借</v>
          </cell>
        </row>
        <row r="42">
          <cell r="C42" t="str">
            <v>长期投资减值准备</v>
          </cell>
          <cell r="E42" t="str">
            <v>贷</v>
          </cell>
        </row>
        <row r="43">
          <cell r="C43" t="str">
            <v>固定资产</v>
          </cell>
          <cell r="E43" t="str">
            <v>借</v>
          </cell>
          <cell r="F43">
            <v>521295.37</v>
          </cell>
        </row>
        <row r="44">
          <cell r="C44" t="str">
            <v>累计折旧</v>
          </cell>
          <cell r="E44" t="str">
            <v>贷</v>
          </cell>
        </row>
        <row r="45">
          <cell r="C45" t="str">
            <v>固定资产减值准备</v>
          </cell>
          <cell r="E45" t="str">
            <v>贷</v>
          </cell>
        </row>
        <row r="46">
          <cell r="C46" t="str">
            <v>工程物资</v>
          </cell>
          <cell r="E46" t="str">
            <v>借</v>
          </cell>
          <cell r="F46">
            <v>0</v>
          </cell>
        </row>
        <row r="47">
          <cell r="C47" t="str">
            <v>工程物资</v>
          </cell>
          <cell r="D47" t="str">
            <v>专用材料</v>
          </cell>
          <cell r="E47" t="str">
            <v>借</v>
          </cell>
        </row>
        <row r="48">
          <cell r="C48" t="str">
            <v>工程物资</v>
          </cell>
          <cell r="D48" t="str">
            <v>专用设备</v>
          </cell>
          <cell r="E48" t="str">
            <v>借</v>
          </cell>
        </row>
        <row r="49">
          <cell r="C49" t="str">
            <v>工程物资</v>
          </cell>
          <cell r="D49" t="str">
            <v>预付大型设备款</v>
          </cell>
          <cell r="E49" t="str">
            <v>借</v>
          </cell>
        </row>
        <row r="50">
          <cell r="C50" t="str">
            <v>工程物资</v>
          </cell>
          <cell r="D50" t="str">
            <v>为生产准备的工具及器具</v>
          </cell>
          <cell r="E50" t="str">
            <v>借</v>
          </cell>
        </row>
        <row r="51">
          <cell r="C51" t="str">
            <v>在建工程</v>
          </cell>
          <cell r="E51" t="str">
            <v>借</v>
          </cell>
        </row>
        <row r="52">
          <cell r="C52" t="str">
            <v>在建工程减值准备</v>
          </cell>
          <cell r="E52" t="str">
            <v>借</v>
          </cell>
        </row>
        <row r="53">
          <cell r="C53" t="str">
            <v>固定资产清理</v>
          </cell>
          <cell r="E53" t="str">
            <v>贷</v>
          </cell>
        </row>
        <row r="54">
          <cell r="C54" t="str">
            <v>无形资产</v>
          </cell>
          <cell r="E54" t="str">
            <v>借</v>
          </cell>
        </row>
        <row r="55">
          <cell r="C55" t="str">
            <v>无形资产减值准备</v>
          </cell>
          <cell r="E55" t="str">
            <v>借</v>
          </cell>
        </row>
        <row r="56">
          <cell r="C56" t="str">
            <v>未确认融资费用</v>
          </cell>
          <cell r="E56" t="str">
            <v>贷</v>
          </cell>
        </row>
        <row r="57">
          <cell r="C57" t="str">
            <v>长期待摊费用</v>
          </cell>
          <cell r="E57" t="str">
            <v>借</v>
          </cell>
        </row>
        <row r="58">
          <cell r="C58" t="str">
            <v>待处理财产损溢</v>
          </cell>
          <cell r="E58" t="str">
            <v>借</v>
          </cell>
          <cell r="F58">
            <v>0</v>
          </cell>
        </row>
        <row r="59">
          <cell r="C59" t="str">
            <v>待处理财产损溢</v>
          </cell>
          <cell r="D59" t="str">
            <v>待处理流动资产损溢</v>
          </cell>
          <cell r="E59" t="str">
            <v>借</v>
          </cell>
        </row>
        <row r="60">
          <cell r="C60" t="str">
            <v>待处理财产损溢</v>
          </cell>
          <cell r="D60" t="str">
            <v>待处理固定资产损溢</v>
          </cell>
          <cell r="E60" t="str">
            <v>借</v>
          </cell>
        </row>
        <row r="61">
          <cell r="C61" t="str">
            <v>短期借款</v>
          </cell>
          <cell r="E61" t="str">
            <v>借</v>
          </cell>
          <cell r="F61">
            <v>20000</v>
          </cell>
        </row>
        <row r="62">
          <cell r="C62" t="str">
            <v>应付票据</v>
          </cell>
          <cell r="E62" t="str">
            <v>贷</v>
          </cell>
        </row>
        <row r="63">
          <cell r="C63" t="str">
            <v>应付账款</v>
          </cell>
          <cell r="E63" t="str">
            <v>贷</v>
          </cell>
          <cell r="F63">
            <v>2443000</v>
          </cell>
        </row>
        <row r="64">
          <cell r="C64" t="str">
            <v>预收账款</v>
          </cell>
          <cell r="E64" t="str">
            <v>贷</v>
          </cell>
        </row>
        <row r="65">
          <cell r="C65" t="str">
            <v>代销商品款</v>
          </cell>
          <cell r="E65" t="str">
            <v>贷</v>
          </cell>
        </row>
        <row r="66">
          <cell r="C66" t="str">
            <v>应付工资</v>
          </cell>
          <cell r="E66" t="str">
            <v>贷</v>
          </cell>
        </row>
        <row r="67">
          <cell r="C67" t="str">
            <v>应付福利费</v>
          </cell>
          <cell r="E67" t="str">
            <v>贷</v>
          </cell>
          <cell r="F67">
            <v>6433</v>
          </cell>
        </row>
        <row r="68">
          <cell r="C68" t="str">
            <v>应付股利</v>
          </cell>
          <cell r="E68" t="str">
            <v>贷</v>
          </cell>
        </row>
        <row r="69">
          <cell r="C69" t="str">
            <v>应交税金</v>
          </cell>
          <cell r="E69" t="str">
            <v>贷</v>
          </cell>
          <cell r="F69">
            <v>69973</v>
          </cell>
        </row>
        <row r="70">
          <cell r="C70" t="str">
            <v>应交税金</v>
          </cell>
          <cell r="D70" t="str">
            <v>应交增值税</v>
          </cell>
          <cell r="E70" t="str">
            <v>贷</v>
          </cell>
        </row>
        <row r="71">
          <cell r="C71" t="str">
            <v>应交税金</v>
          </cell>
          <cell r="D71" t="str">
            <v>应交增值税(进项税额)</v>
          </cell>
          <cell r="E71" t="str">
            <v>贷</v>
          </cell>
        </row>
        <row r="72">
          <cell r="C72" t="str">
            <v>应交税金</v>
          </cell>
          <cell r="D72" t="str">
            <v>应交增值税(销项税额)</v>
          </cell>
          <cell r="E72" t="str">
            <v>贷</v>
          </cell>
        </row>
        <row r="73">
          <cell r="C73" t="str">
            <v>应交税金</v>
          </cell>
          <cell r="D73" t="str">
            <v>应交增值税(已交税金)</v>
          </cell>
          <cell r="E73" t="str">
            <v>贷</v>
          </cell>
        </row>
        <row r="74">
          <cell r="C74" t="str">
            <v>应交税金</v>
          </cell>
          <cell r="D74" t="str">
            <v>应交增值税(转出未交增值税)</v>
          </cell>
          <cell r="E74" t="str">
            <v>贷</v>
          </cell>
        </row>
        <row r="75">
          <cell r="C75" t="str">
            <v>应交税金</v>
          </cell>
          <cell r="D75" t="str">
            <v>应交增值税(减免税款)</v>
          </cell>
          <cell r="E75" t="str">
            <v>贷</v>
          </cell>
        </row>
        <row r="76">
          <cell r="C76" t="str">
            <v>应交税金</v>
          </cell>
          <cell r="D76" t="str">
            <v>应交增值税(出口退税)</v>
          </cell>
          <cell r="E76" t="str">
            <v>贷</v>
          </cell>
        </row>
        <row r="77">
          <cell r="C77" t="str">
            <v>应交税金</v>
          </cell>
          <cell r="D77" t="str">
            <v>应交增值税(进项税额转出)</v>
          </cell>
          <cell r="E77" t="str">
            <v>贷</v>
          </cell>
        </row>
        <row r="78">
          <cell r="C78" t="str">
            <v>应交税金</v>
          </cell>
          <cell r="D78" t="str">
            <v>应交增值税(转出多交增值税)</v>
          </cell>
          <cell r="E78" t="str">
            <v>贷</v>
          </cell>
        </row>
        <row r="79">
          <cell r="C79" t="str">
            <v>应交税金</v>
          </cell>
          <cell r="D79" t="str">
            <v>未交增值税</v>
          </cell>
          <cell r="E79" t="str">
            <v>贷</v>
          </cell>
        </row>
        <row r="80">
          <cell r="C80" t="str">
            <v>应交税金</v>
          </cell>
          <cell r="D80" t="str">
            <v>应交营业税</v>
          </cell>
          <cell r="E80" t="str">
            <v>贷</v>
          </cell>
        </row>
        <row r="81">
          <cell r="C81" t="str">
            <v>应交税金</v>
          </cell>
          <cell r="D81" t="str">
            <v>应交消费税</v>
          </cell>
          <cell r="E81" t="str">
            <v>贷</v>
          </cell>
        </row>
        <row r="82">
          <cell r="C82" t="str">
            <v>应交税金</v>
          </cell>
          <cell r="D82" t="str">
            <v>应交资源税</v>
          </cell>
          <cell r="E82" t="str">
            <v>贷</v>
          </cell>
        </row>
        <row r="83">
          <cell r="C83" t="str">
            <v>应交税金</v>
          </cell>
          <cell r="D83" t="str">
            <v>应交所得税</v>
          </cell>
          <cell r="E83" t="str">
            <v>贷</v>
          </cell>
        </row>
        <row r="84">
          <cell r="C84" t="str">
            <v>应交税金</v>
          </cell>
          <cell r="D84" t="str">
            <v>应交土地增值税</v>
          </cell>
          <cell r="E84" t="str">
            <v>贷</v>
          </cell>
        </row>
        <row r="85">
          <cell r="C85" t="str">
            <v>应交税金</v>
          </cell>
          <cell r="D85" t="str">
            <v>应交城市维护建设税</v>
          </cell>
          <cell r="E85" t="str">
            <v>贷</v>
          </cell>
        </row>
        <row r="86">
          <cell r="C86" t="str">
            <v>应交税金</v>
          </cell>
          <cell r="D86" t="str">
            <v>应交房产税</v>
          </cell>
          <cell r="E86" t="str">
            <v>贷</v>
          </cell>
        </row>
        <row r="87">
          <cell r="C87" t="str">
            <v>应交税金</v>
          </cell>
          <cell r="D87" t="str">
            <v>应交土地使用税</v>
          </cell>
          <cell r="E87" t="str">
            <v>贷</v>
          </cell>
        </row>
        <row r="88">
          <cell r="C88" t="str">
            <v>应交税金</v>
          </cell>
          <cell r="D88" t="str">
            <v>应交车船使用税</v>
          </cell>
          <cell r="E88" t="str">
            <v>贷</v>
          </cell>
        </row>
        <row r="89">
          <cell r="C89" t="str">
            <v>应交税金</v>
          </cell>
          <cell r="D89" t="str">
            <v>应交个人所得税</v>
          </cell>
          <cell r="E89" t="str">
            <v>贷</v>
          </cell>
        </row>
        <row r="90">
          <cell r="C90" t="str">
            <v>其他应交款</v>
          </cell>
          <cell r="E90" t="str">
            <v>贷</v>
          </cell>
        </row>
        <row r="91">
          <cell r="C91" t="str">
            <v>其他应付款</v>
          </cell>
          <cell r="E91" t="str">
            <v>贷</v>
          </cell>
        </row>
        <row r="92">
          <cell r="C92" t="str">
            <v>预提费用</v>
          </cell>
          <cell r="E92" t="str">
            <v>贷</v>
          </cell>
        </row>
        <row r="93">
          <cell r="C93" t="str">
            <v>待转资产价值</v>
          </cell>
          <cell r="E93" t="str">
            <v>贷</v>
          </cell>
        </row>
        <row r="94">
          <cell r="C94" t="str">
            <v>预计负债</v>
          </cell>
          <cell r="E94" t="str">
            <v>贷</v>
          </cell>
        </row>
        <row r="95">
          <cell r="C95" t="str">
            <v>长期借款</v>
          </cell>
          <cell r="E95" t="str">
            <v>贷</v>
          </cell>
        </row>
        <row r="96">
          <cell r="C96" t="str">
            <v>长期借款</v>
          </cell>
          <cell r="D96" t="str">
            <v>本金</v>
          </cell>
          <cell r="E96" t="str">
            <v>贷</v>
          </cell>
        </row>
        <row r="97">
          <cell r="C97" t="str">
            <v>长期借款</v>
          </cell>
          <cell r="E97" t="str">
            <v>贷</v>
          </cell>
        </row>
        <row r="98">
          <cell r="C98" t="str">
            <v>应付债券</v>
          </cell>
          <cell r="E98" t="str">
            <v>贷</v>
          </cell>
          <cell r="F98">
            <v>0</v>
          </cell>
        </row>
        <row r="99">
          <cell r="C99" t="str">
            <v>应付债券</v>
          </cell>
          <cell r="D99" t="str">
            <v>应付利息</v>
          </cell>
          <cell r="E99" t="str">
            <v>贷</v>
          </cell>
        </row>
        <row r="100">
          <cell r="C100" t="str">
            <v>应付债券</v>
          </cell>
          <cell r="D100" t="str">
            <v>债券面值</v>
          </cell>
          <cell r="E100" t="str">
            <v>贷</v>
          </cell>
        </row>
        <row r="101">
          <cell r="C101" t="str">
            <v>应付债券</v>
          </cell>
          <cell r="D101" t="str">
            <v>债券溢价</v>
          </cell>
          <cell r="E101" t="str">
            <v>贷</v>
          </cell>
        </row>
        <row r="102">
          <cell r="C102" t="str">
            <v>应付债券</v>
          </cell>
          <cell r="D102" t="str">
            <v>债券折价</v>
          </cell>
          <cell r="E102" t="str">
            <v>贷</v>
          </cell>
        </row>
        <row r="103">
          <cell r="C103" t="str">
            <v>长期应付款</v>
          </cell>
          <cell r="D103" t="str">
            <v>应计利息</v>
          </cell>
          <cell r="E103" t="str">
            <v>贷</v>
          </cell>
        </row>
        <row r="104">
          <cell r="C104" t="str">
            <v>专项应付款</v>
          </cell>
          <cell r="E104" t="str">
            <v>贷</v>
          </cell>
        </row>
        <row r="105">
          <cell r="C105" t="str">
            <v>递延税款</v>
          </cell>
          <cell r="E105" t="str">
            <v>贷</v>
          </cell>
        </row>
        <row r="106">
          <cell r="C106" t="str">
            <v>实收资本(或股本)</v>
          </cell>
          <cell r="E106" t="str">
            <v>贷</v>
          </cell>
          <cell r="F106">
            <v>303300</v>
          </cell>
        </row>
        <row r="107">
          <cell r="C107" t="str">
            <v>已归还投资</v>
          </cell>
          <cell r="E107" t="str">
            <v>借</v>
          </cell>
        </row>
        <row r="108">
          <cell r="C108" t="str">
            <v>资本公积</v>
          </cell>
          <cell r="E108" t="str">
            <v>贷</v>
          </cell>
          <cell r="F108">
            <v>0</v>
          </cell>
        </row>
        <row r="109">
          <cell r="C109" t="str">
            <v>资本公积</v>
          </cell>
          <cell r="D109" t="str">
            <v>资本(或股本)溢价</v>
          </cell>
          <cell r="E109" t="str">
            <v>贷</v>
          </cell>
        </row>
        <row r="110">
          <cell r="C110" t="str">
            <v>资本公积</v>
          </cell>
          <cell r="D110" t="str">
            <v>接受捐赠非现金资产准备</v>
          </cell>
          <cell r="E110" t="str">
            <v>贷</v>
          </cell>
        </row>
        <row r="111">
          <cell r="C111" t="str">
            <v>资本公积</v>
          </cell>
          <cell r="D111" t="str">
            <v>接受现金捐赠</v>
          </cell>
          <cell r="E111" t="str">
            <v>贷</v>
          </cell>
        </row>
        <row r="112">
          <cell r="C112" t="str">
            <v>资本公积</v>
          </cell>
          <cell r="D112" t="str">
            <v>股权投资准备</v>
          </cell>
          <cell r="E112" t="str">
            <v>贷</v>
          </cell>
        </row>
        <row r="113">
          <cell r="C113" t="str">
            <v>资本公积</v>
          </cell>
          <cell r="D113" t="str">
            <v>拨款转入</v>
          </cell>
          <cell r="E113" t="str">
            <v>贷</v>
          </cell>
        </row>
        <row r="114">
          <cell r="C114" t="str">
            <v>资本公积</v>
          </cell>
          <cell r="D114" t="str">
            <v>外币资本折算差额</v>
          </cell>
          <cell r="E114" t="str">
            <v>贷</v>
          </cell>
        </row>
        <row r="115">
          <cell r="C115" t="str">
            <v>资本公积</v>
          </cell>
          <cell r="D115" t="str">
            <v>其他资本公积</v>
          </cell>
          <cell r="E115" t="str">
            <v>贷</v>
          </cell>
        </row>
        <row r="116">
          <cell r="C116" t="str">
            <v>盈余公积</v>
          </cell>
          <cell r="E116" t="str">
            <v>贷</v>
          </cell>
          <cell r="F116">
            <v>0</v>
          </cell>
        </row>
        <row r="117">
          <cell r="C117" t="str">
            <v>盈余公积</v>
          </cell>
          <cell r="D117" t="str">
            <v>法定盈余公积</v>
          </cell>
          <cell r="E117" t="str">
            <v>贷</v>
          </cell>
        </row>
        <row r="118">
          <cell r="C118" t="str">
            <v>盈余公积</v>
          </cell>
          <cell r="D118" t="str">
            <v>任意盈余公积</v>
          </cell>
          <cell r="E118" t="str">
            <v>贷</v>
          </cell>
        </row>
        <row r="119">
          <cell r="C119" t="str">
            <v>盈余公积</v>
          </cell>
          <cell r="D119" t="str">
            <v>法定公益金</v>
          </cell>
          <cell r="E119" t="str">
            <v>贷</v>
          </cell>
        </row>
        <row r="120">
          <cell r="C120" t="str">
            <v>盈余公积</v>
          </cell>
          <cell r="D120" t="str">
            <v>储备基金</v>
          </cell>
          <cell r="E120" t="str">
            <v>贷</v>
          </cell>
        </row>
        <row r="121">
          <cell r="C121" t="str">
            <v>盈余公积</v>
          </cell>
          <cell r="D121" t="str">
            <v>企业发展基金</v>
          </cell>
          <cell r="E121" t="str">
            <v>贷</v>
          </cell>
        </row>
        <row r="122">
          <cell r="C122" t="str">
            <v>盈余公积</v>
          </cell>
          <cell r="D122" t="str">
            <v>利润归还投资</v>
          </cell>
          <cell r="E122" t="str">
            <v>贷</v>
          </cell>
        </row>
        <row r="123">
          <cell r="C123" t="str">
            <v>本年利润</v>
          </cell>
          <cell r="E123" t="str">
            <v>贷</v>
          </cell>
        </row>
        <row r="124">
          <cell r="C124" t="str">
            <v>利润分配</v>
          </cell>
          <cell r="E124" t="str">
            <v>贷</v>
          </cell>
          <cell r="F124">
            <v>16895.15</v>
          </cell>
        </row>
        <row r="125">
          <cell r="C125" t="str">
            <v>利润分配</v>
          </cell>
          <cell r="D125" t="str">
            <v>其他转入</v>
          </cell>
          <cell r="E125" t="str">
            <v>贷</v>
          </cell>
        </row>
        <row r="126">
          <cell r="C126" t="str">
            <v>利润分配</v>
          </cell>
          <cell r="D126" t="str">
            <v>提取法定盈余公积</v>
          </cell>
          <cell r="E126" t="str">
            <v>贷</v>
          </cell>
        </row>
        <row r="127">
          <cell r="C127" t="str">
            <v>利润分配</v>
          </cell>
          <cell r="D127" t="str">
            <v>提取法定公益金</v>
          </cell>
          <cell r="E127" t="str">
            <v>贷</v>
          </cell>
        </row>
        <row r="128">
          <cell r="C128" t="str">
            <v>利润分配</v>
          </cell>
          <cell r="D128" t="str">
            <v>提取储备基金</v>
          </cell>
          <cell r="E128" t="str">
            <v>贷</v>
          </cell>
        </row>
        <row r="129">
          <cell r="C129" t="str">
            <v>利润分配</v>
          </cell>
          <cell r="D129" t="str">
            <v>提取企业发展基金</v>
          </cell>
          <cell r="E129" t="str">
            <v>贷</v>
          </cell>
        </row>
        <row r="130">
          <cell r="C130" t="str">
            <v>利润分配</v>
          </cell>
          <cell r="D130" t="str">
            <v>提取职工奖励及福利基金</v>
          </cell>
          <cell r="E130" t="str">
            <v>贷</v>
          </cell>
        </row>
        <row r="131">
          <cell r="C131" t="str">
            <v>利润分配</v>
          </cell>
          <cell r="D131" t="str">
            <v>利润归还投资</v>
          </cell>
          <cell r="E131" t="str">
            <v>贷</v>
          </cell>
        </row>
        <row r="132">
          <cell r="C132" t="str">
            <v>利润分配</v>
          </cell>
          <cell r="D132" t="str">
            <v>应付优先股股利</v>
          </cell>
          <cell r="E132" t="str">
            <v>贷</v>
          </cell>
        </row>
        <row r="133">
          <cell r="C133" t="str">
            <v>利润分配</v>
          </cell>
          <cell r="D133" t="str">
            <v>提取任意盈余公积</v>
          </cell>
          <cell r="E133" t="str">
            <v>贷</v>
          </cell>
        </row>
        <row r="134">
          <cell r="C134" t="str">
            <v>利润分配</v>
          </cell>
          <cell r="D134" t="str">
            <v>应付普通股股利</v>
          </cell>
          <cell r="E134" t="str">
            <v>贷</v>
          </cell>
        </row>
        <row r="135">
          <cell r="C135" t="str">
            <v>利润分配</v>
          </cell>
          <cell r="D135" t="str">
            <v>转作资本(或股本)的普通股股利</v>
          </cell>
          <cell r="E135" t="str">
            <v>贷</v>
          </cell>
        </row>
        <row r="136">
          <cell r="C136" t="str">
            <v>利润分配</v>
          </cell>
          <cell r="D136" t="str">
            <v>未分配利润</v>
          </cell>
          <cell r="E136" t="str">
            <v>贷</v>
          </cell>
        </row>
        <row r="137">
          <cell r="C137" t="str">
            <v>生产成本</v>
          </cell>
          <cell r="E137" t="str">
            <v>借</v>
          </cell>
          <cell r="F137">
            <v>0</v>
          </cell>
        </row>
        <row r="138">
          <cell r="C138" t="str">
            <v>生产成本</v>
          </cell>
          <cell r="D138" t="str">
            <v>基本生产成本</v>
          </cell>
          <cell r="E138" t="str">
            <v>借</v>
          </cell>
        </row>
        <row r="139">
          <cell r="C139" t="str">
            <v>生产成本</v>
          </cell>
          <cell r="D139" t="str">
            <v>辅助生产成本</v>
          </cell>
          <cell r="E139" t="str">
            <v>借</v>
          </cell>
        </row>
        <row r="140">
          <cell r="C140" t="str">
            <v>制造费用</v>
          </cell>
          <cell r="E140" t="str">
            <v>借</v>
          </cell>
        </row>
        <row r="141">
          <cell r="C141" t="str">
            <v>劳务成本</v>
          </cell>
          <cell r="E141" t="str">
            <v>借</v>
          </cell>
        </row>
        <row r="142">
          <cell r="C142" t="str">
            <v>主营业务收入</v>
          </cell>
          <cell r="E142" t="str">
            <v>贷</v>
          </cell>
        </row>
        <row r="143">
          <cell r="C143" t="str">
            <v>其他业务收入</v>
          </cell>
          <cell r="E143" t="str">
            <v>贷</v>
          </cell>
        </row>
        <row r="144">
          <cell r="C144" t="str">
            <v>投资收益</v>
          </cell>
          <cell r="E144" t="str">
            <v>贷</v>
          </cell>
        </row>
        <row r="145">
          <cell r="C145" t="str">
            <v>补贴收入</v>
          </cell>
          <cell r="E145" t="str">
            <v>贷</v>
          </cell>
        </row>
        <row r="146">
          <cell r="C146" t="str">
            <v>营业外收入</v>
          </cell>
          <cell r="E146" t="str">
            <v>贷</v>
          </cell>
        </row>
        <row r="147">
          <cell r="C147" t="str">
            <v>主营业务成本</v>
          </cell>
          <cell r="E147" t="str">
            <v>借</v>
          </cell>
        </row>
        <row r="148">
          <cell r="C148" t="str">
            <v>主营业务税金及附加</v>
          </cell>
          <cell r="E148" t="str">
            <v>借</v>
          </cell>
        </row>
        <row r="149">
          <cell r="C149" t="str">
            <v>其他业务支出</v>
          </cell>
          <cell r="E149" t="str">
            <v>借</v>
          </cell>
        </row>
        <row r="150">
          <cell r="C150" t="str">
            <v>营业费用</v>
          </cell>
          <cell r="E150" t="str">
            <v>借</v>
          </cell>
        </row>
        <row r="151">
          <cell r="C151" t="str">
            <v>管理费用</v>
          </cell>
          <cell r="E151" t="str">
            <v>借</v>
          </cell>
          <cell r="F151">
            <v>0</v>
          </cell>
        </row>
        <row r="152">
          <cell r="C152" t="str">
            <v>管理费用</v>
          </cell>
          <cell r="D152" t="str">
            <v>办公费</v>
          </cell>
          <cell r="E152" t="str">
            <v>借</v>
          </cell>
        </row>
        <row r="153">
          <cell r="C153" t="str">
            <v>管理费用</v>
          </cell>
          <cell r="D153" t="str">
            <v>差旅费</v>
          </cell>
          <cell r="E153" t="str">
            <v>借</v>
          </cell>
        </row>
        <row r="154">
          <cell r="C154" t="str">
            <v>管理费用</v>
          </cell>
          <cell r="D154" t="str">
            <v>业务招待费</v>
          </cell>
          <cell r="E154" t="str">
            <v>借</v>
          </cell>
        </row>
        <row r="155">
          <cell r="C155" t="str">
            <v>财务费用</v>
          </cell>
          <cell r="E155" t="str">
            <v>借</v>
          </cell>
          <cell r="F155">
            <v>0</v>
          </cell>
        </row>
        <row r="156">
          <cell r="C156" t="str">
            <v>财务费用</v>
          </cell>
          <cell r="D156" t="str">
            <v>利息</v>
          </cell>
          <cell r="E156" t="str">
            <v>借</v>
          </cell>
        </row>
        <row r="157">
          <cell r="C157" t="str">
            <v>财务费用</v>
          </cell>
          <cell r="D157" t="str">
            <v>手续费</v>
          </cell>
          <cell r="E157" t="str">
            <v>借</v>
          </cell>
        </row>
        <row r="158">
          <cell r="C158" t="str">
            <v>营业外支出</v>
          </cell>
          <cell r="E158" t="str">
            <v>借</v>
          </cell>
          <cell r="F158">
            <v>0</v>
          </cell>
        </row>
        <row r="159">
          <cell r="C159" t="str">
            <v>营业外支出</v>
          </cell>
          <cell r="D159" t="str">
            <v>处理流动资产净损失</v>
          </cell>
          <cell r="E159" t="str">
            <v>借</v>
          </cell>
        </row>
        <row r="160">
          <cell r="C160" t="str">
            <v>营业外支出</v>
          </cell>
          <cell r="D160" t="str">
            <v>处理固定资产净损失</v>
          </cell>
          <cell r="E160" t="str">
            <v>借</v>
          </cell>
        </row>
        <row r="161">
          <cell r="C161" t="str">
            <v>所得税</v>
          </cell>
          <cell r="E161" t="str">
            <v>借</v>
          </cell>
        </row>
        <row r="162">
          <cell r="C162" t="str">
            <v>以前年度损益调整</v>
          </cell>
          <cell r="E162" t="str">
            <v>借</v>
          </cell>
        </row>
      </sheetData>
      <sheetData sheetId="2">
        <row r="5">
          <cell r="A5" t="str">
            <v>银行存款</v>
          </cell>
        </row>
        <row r="6">
          <cell r="A6" t="str">
            <v>现金</v>
          </cell>
        </row>
        <row r="7">
          <cell r="A7" t="str">
            <v>其他应收款</v>
          </cell>
        </row>
        <row r="8">
          <cell r="A8" t="str">
            <v>材料采购</v>
          </cell>
        </row>
        <row r="9">
          <cell r="A9" t="str">
            <v>材料</v>
          </cell>
        </row>
        <row r="10">
          <cell r="A10" t="str">
            <v>应付账款</v>
          </cell>
        </row>
        <row r="11">
          <cell r="A11" t="str">
            <v>应收账款</v>
          </cell>
        </row>
        <row r="12">
          <cell r="A12" t="str">
            <v>应收票据</v>
          </cell>
        </row>
        <row r="13">
          <cell r="A13" t="str">
            <v>主营业务收入</v>
          </cell>
        </row>
        <row r="14">
          <cell r="A14" t="str">
            <v>待摊费用</v>
          </cell>
        </row>
        <row r="15">
          <cell r="A15" t="str">
            <v>管理费用</v>
          </cell>
        </row>
        <row r="16">
          <cell r="A16" t="str">
            <v>制造费用</v>
          </cell>
        </row>
        <row r="17">
          <cell r="A17" t="str">
            <v>应付工资</v>
          </cell>
        </row>
        <row r="18">
          <cell r="A18" t="str">
            <v>预提费用</v>
          </cell>
        </row>
        <row r="19">
          <cell r="A19" t="str">
            <v>应付福利费</v>
          </cell>
        </row>
        <row r="20">
          <cell r="A20" t="str">
            <v>营业外支出</v>
          </cell>
        </row>
        <row r="21">
          <cell r="A21" t="str">
            <v>生产成本</v>
          </cell>
        </row>
        <row r="22">
          <cell r="A22" t="str">
            <v>其他业务支出</v>
          </cell>
        </row>
        <row r="23">
          <cell r="A23" t="str">
            <v>财务费用</v>
          </cell>
        </row>
        <row r="24">
          <cell r="A24" t="str">
            <v>其他业务收入</v>
          </cell>
        </row>
        <row r="25">
          <cell r="A25" t="str">
            <v>营业外收入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会计科目表"/>
      <sheetName val="总账科目"/>
      <sheetName val="账簿启用表"/>
      <sheetName val="通用记账凭证"/>
      <sheetName val="本月会计凭证"/>
      <sheetName val="现金日记账"/>
      <sheetName val="科目汇总表"/>
      <sheetName val="银行存款日记账"/>
      <sheetName val="数量金额式明细账"/>
      <sheetName val="总分类账"/>
      <sheetName val="账务核对与平衡检验"/>
      <sheetName val="坏账损失明细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="90" zoomScaleNormal="90" zoomScalePageLayoutView="0" workbookViewId="0" topLeftCell="A1">
      <selection activeCell="B6" sqref="B6"/>
    </sheetView>
  </sheetViews>
  <sheetFormatPr defaultColWidth="9.00390625" defaultRowHeight="14.25"/>
  <cols>
    <col min="1" max="1" width="2.875" style="22" customWidth="1"/>
    <col min="2" max="2" width="5.00390625" style="22" customWidth="1"/>
    <col min="3" max="3" width="20.375" style="22" bestFit="1" customWidth="1"/>
    <col min="4" max="4" width="4.125" style="22" bestFit="1" customWidth="1"/>
    <col min="5" max="5" width="5.00390625" style="22" bestFit="1" customWidth="1"/>
    <col min="6" max="6" width="20.375" style="22" bestFit="1" customWidth="1"/>
    <col min="7" max="7" width="4.125" style="22" customWidth="1"/>
    <col min="8" max="8" width="5.00390625" style="22" bestFit="1" customWidth="1"/>
    <col min="9" max="9" width="18.625" style="22" customWidth="1"/>
    <col min="10" max="10" width="4.125" style="22" customWidth="1"/>
    <col min="11" max="11" width="5.00390625" style="22" bestFit="1" customWidth="1"/>
    <col min="12" max="12" width="18.625" style="22" customWidth="1"/>
    <col min="13" max="16384" width="9.00390625" style="22" customWidth="1"/>
  </cols>
  <sheetData>
    <row r="1" spans="1:14" ht="33" customHeight="1" thickBot="1">
      <c r="A1" s="77" t="s">
        <v>152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  <c r="N1" s="1"/>
    </row>
    <row r="2" spans="1:14" ht="24">
      <c r="A2" s="2" t="s">
        <v>153</v>
      </c>
      <c r="B2" s="3" t="s">
        <v>0</v>
      </c>
      <c r="C2" s="4" t="s">
        <v>1</v>
      </c>
      <c r="D2" s="5" t="s">
        <v>153</v>
      </c>
      <c r="E2" s="6" t="s">
        <v>0</v>
      </c>
      <c r="F2" s="4" t="s">
        <v>1</v>
      </c>
      <c r="G2" s="46" t="s">
        <v>153</v>
      </c>
      <c r="H2" s="3" t="s">
        <v>0</v>
      </c>
      <c r="I2" s="4" t="s">
        <v>1</v>
      </c>
      <c r="J2" s="7" t="s">
        <v>153</v>
      </c>
      <c r="K2" s="3" t="s">
        <v>0</v>
      </c>
      <c r="L2" s="8" t="s">
        <v>1</v>
      </c>
      <c r="M2" s="23"/>
      <c r="N2" s="24"/>
    </row>
    <row r="3" spans="1:14" ht="12" customHeight="1">
      <c r="A3" s="83" t="s">
        <v>157</v>
      </c>
      <c r="B3" s="84"/>
      <c r="C3" s="84"/>
      <c r="D3" s="84"/>
      <c r="E3" s="84"/>
      <c r="F3" s="85"/>
      <c r="G3" s="86" t="s">
        <v>69</v>
      </c>
      <c r="H3" s="80"/>
      <c r="I3" s="81"/>
      <c r="J3" s="79" t="s">
        <v>105</v>
      </c>
      <c r="K3" s="80"/>
      <c r="L3" s="82"/>
      <c r="M3" s="26"/>
      <c r="N3" s="27"/>
    </row>
    <row r="4" spans="1:14" ht="12.75" customHeight="1">
      <c r="A4" s="9">
        <v>1</v>
      </c>
      <c r="B4" s="10">
        <v>1001</v>
      </c>
      <c r="C4" s="11" t="s">
        <v>158</v>
      </c>
      <c r="D4" s="9">
        <v>50</v>
      </c>
      <c r="E4" s="10">
        <v>1601</v>
      </c>
      <c r="F4" s="11" t="s">
        <v>49</v>
      </c>
      <c r="G4" s="45">
        <v>70</v>
      </c>
      <c r="H4" s="10">
        <v>2001</v>
      </c>
      <c r="I4" s="11" t="s">
        <v>70</v>
      </c>
      <c r="J4" s="12">
        <v>110</v>
      </c>
      <c r="K4" s="10">
        <v>4001</v>
      </c>
      <c r="L4" s="13" t="s">
        <v>106</v>
      </c>
      <c r="M4" s="26"/>
      <c r="N4" s="27"/>
    </row>
    <row r="5" spans="1:14" ht="12.75" customHeight="1">
      <c r="A5" s="9">
        <v>2</v>
      </c>
      <c r="B5" s="10">
        <v>1002</v>
      </c>
      <c r="C5" s="11" t="s">
        <v>2</v>
      </c>
      <c r="D5" s="9">
        <v>51</v>
      </c>
      <c r="E5" s="10">
        <v>1602</v>
      </c>
      <c r="F5" s="11" t="s">
        <v>50</v>
      </c>
      <c r="G5" s="45">
        <v>71</v>
      </c>
      <c r="H5" s="10">
        <v>2002</v>
      </c>
      <c r="I5" s="11" t="s">
        <v>71</v>
      </c>
      <c r="J5" s="12">
        <v>111</v>
      </c>
      <c r="K5" s="10">
        <v>4002</v>
      </c>
      <c r="L5" s="13" t="s">
        <v>107</v>
      </c>
      <c r="M5" s="26"/>
      <c r="N5" s="27"/>
    </row>
    <row r="6" spans="1:14" ht="12.75" customHeight="1">
      <c r="A6" s="9">
        <v>3</v>
      </c>
      <c r="B6" s="10">
        <v>1003</v>
      </c>
      <c r="C6" s="11" t="s">
        <v>3</v>
      </c>
      <c r="D6" s="9">
        <v>52</v>
      </c>
      <c r="E6" s="10">
        <v>1603</v>
      </c>
      <c r="F6" s="11" t="s">
        <v>51</v>
      </c>
      <c r="G6" s="45">
        <v>72</v>
      </c>
      <c r="H6" s="10">
        <v>2003</v>
      </c>
      <c r="I6" s="11" t="s">
        <v>72</v>
      </c>
      <c r="J6" s="12">
        <v>112</v>
      </c>
      <c r="K6" s="10">
        <v>4101</v>
      </c>
      <c r="L6" s="13" t="s">
        <v>108</v>
      </c>
      <c r="M6" s="26"/>
      <c r="N6" s="27"/>
    </row>
    <row r="7" spans="1:14" ht="12.75" customHeight="1">
      <c r="A7" s="9">
        <v>4</v>
      </c>
      <c r="B7" s="10">
        <v>1011</v>
      </c>
      <c r="C7" s="11" t="s">
        <v>4</v>
      </c>
      <c r="D7" s="35">
        <v>53</v>
      </c>
      <c r="E7" s="36">
        <v>1604</v>
      </c>
      <c r="F7" s="37" t="s">
        <v>52</v>
      </c>
      <c r="G7" s="45">
        <v>73</v>
      </c>
      <c r="H7" s="10">
        <v>2004</v>
      </c>
      <c r="I7" s="11" t="s">
        <v>73</v>
      </c>
      <c r="J7" s="12">
        <v>113</v>
      </c>
      <c r="K7" s="10">
        <v>4102</v>
      </c>
      <c r="L7" s="13" t="s">
        <v>109</v>
      </c>
      <c r="M7" s="26"/>
      <c r="N7" s="27"/>
    </row>
    <row r="8" spans="1:14" ht="12.75" customHeight="1">
      <c r="A8" s="9">
        <v>5</v>
      </c>
      <c r="B8" s="10">
        <v>1012</v>
      </c>
      <c r="C8" s="34" t="s">
        <v>5</v>
      </c>
      <c r="D8" s="10">
        <v>54</v>
      </c>
      <c r="E8" s="31">
        <v>1605</v>
      </c>
      <c r="F8" s="41" t="s">
        <v>53</v>
      </c>
      <c r="G8" s="45">
        <v>74</v>
      </c>
      <c r="H8" s="10">
        <v>2011</v>
      </c>
      <c r="I8" s="11" t="s">
        <v>74</v>
      </c>
      <c r="J8" s="12">
        <v>114</v>
      </c>
      <c r="K8" s="10">
        <v>4103</v>
      </c>
      <c r="L8" s="13" t="s">
        <v>110</v>
      </c>
      <c r="M8" s="26"/>
      <c r="N8" s="27"/>
    </row>
    <row r="9" spans="1:14" ht="12.75" customHeight="1">
      <c r="A9" s="9">
        <v>6</v>
      </c>
      <c r="B9" s="10">
        <v>1021</v>
      </c>
      <c r="C9" s="11" t="s">
        <v>6</v>
      </c>
      <c r="D9" s="38">
        <v>55</v>
      </c>
      <c r="E9" s="39">
        <v>1606</v>
      </c>
      <c r="F9" s="40" t="s">
        <v>54</v>
      </c>
      <c r="G9" s="45">
        <v>75</v>
      </c>
      <c r="H9" s="10">
        <v>2012</v>
      </c>
      <c r="I9" s="14" t="s">
        <v>160</v>
      </c>
      <c r="J9" s="12">
        <v>115</v>
      </c>
      <c r="K9" s="10">
        <v>4104</v>
      </c>
      <c r="L9" s="13" t="s">
        <v>111</v>
      </c>
      <c r="M9" s="26"/>
      <c r="N9" s="27"/>
    </row>
    <row r="10" spans="1:14" ht="12.75" customHeight="1">
      <c r="A10" s="9">
        <v>7</v>
      </c>
      <c r="B10" s="10">
        <v>1031</v>
      </c>
      <c r="C10" s="11" t="s">
        <v>7</v>
      </c>
      <c r="D10" s="12">
        <v>56</v>
      </c>
      <c r="E10" s="10">
        <v>1611</v>
      </c>
      <c r="F10" s="11" t="s">
        <v>56</v>
      </c>
      <c r="G10" s="45">
        <v>76</v>
      </c>
      <c r="H10" s="10">
        <v>2021</v>
      </c>
      <c r="I10" s="11" t="s">
        <v>75</v>
      </c>
      <c r="J10" s="12">
        <v>116</v>
      </c>
      <c r="K10" s="10">
        <v>4201</v>
      </c>
      <c r="L10" s="13" t="s">
        <v>112</v>
      </c>
      <c r="M10" s="26"/>
      <c r="N10" s="27"/>
    </row>
    <row r="11" spans="1:14" ht="12.75" customHeight="1">
      <c r="A11" s="9">
        <v>8</v>
      </c>
      <c r="B11" s="10">
        <v>1101</v>
      </c>
      <c r="C11" s="11" t="s">
        <v>9</v>
      </c>
      <c r="D11" s="12">
        <v>57</v>
      </c>
      <c r="E11" s="10">
        <v>1621</v>
      </c>
      <c r="F11" s="11" t="s">
        <v>57</v>
      </c>
      <c r="G11" s="45">
        <v>77</v>
      </c>
      <c r="H11" s="10">
        <v>2101</v>
      </c>
      <c r="I11" s="11" t="s">
        <v>76</v>
      </c>
      <c r="J11" s="79" t="s">
        <v>113</v>
      </c>
      <c r="K11" s="80"/>
      <c r="L11" s="82"/>
      <c r="M11" s="26"/>
      <c r="N11" s="27"/>
    </row>
    <row r="12" spans="1:14" ht="12.75" customHeight="1">
      <c r="A12" s="9">
        <v>9</v>
      </c>
      <c r="B12" s="10">
        <v>1111</v>
      </c>
      <c r="C12" s="11" t="s">
        <v>10</v>
      </c>
      <c r="D12" s="12">
        <v>58</v>
      </c>
      <c r="E12" s="10">
        <v>1622</v>
      </c>
      <c r="F12" s="11" t="s">
        <v>58</v>
      </c>
      <c r="G12" s="45">
        <v>78</v>
      </c>
      <c r="H12" s="10">
        <v>2111</v>
      </c>
      <c r="I12" s="11" t="s">
        <v>77</v>
      </c>
      <c r="J12" s="12">
        <v>117</v>
      </c>
      <c r="K12" s="10">
        <v>5001</v>
      </c>
      <c r="L12" s="13" t="s">
        <v>114</v>
      </c>
      <c r="M12" s="25"/>
      <c r="N12" s="25"/>
    </row>
    <row r="13" spans="1:14" ht="12.75" customHeight="1">
      <c r="A13" s="9">
        <v>10</v>
      </c>
      <c r="B13" s="10">
        <v>1121</v>
      </c>
      <c r="C13" s="11" t="s">
        <v>11</v>
      </c>
      <c r="D13" s="12">
        <v>59</v>
      </c>
      <c r="E13" s="10">
        <v>1623</v>
      </c>
      <c r="F13" s="11" t="s">
        <v>59</v>
      </c>
      <c r="G13" s="45">
        <v>79</v>
      </c>
      <c r="H13" s="10">
        <v>2201</v>
      </c>
      <c r="I13" s="11" t="s">
        <v>78</v>
      </c>
      <c r="J13" s="12">
        <v>118</v>
      </c>
      <c r="K13" s="10">
        <v>5101</v>
      </c>
      <c r="L13" s="13" t="s">
        <v>115</v>
      </c>
      <c r="M13" s="26"/>
      <c r="N13" s="27"/>
    </row>
    <row r="14" spans="1:14" ht="12.75" customHeight="1">
      <c r="A14" s="9">
        <v>11</v>
      </c>
      <c r="B14" s="10">
        <v>1122</v>
      </c>
      <c r="C14" s="11" t="s">
        <v>12</v>
      </c>
      <c r="D14" s="12">
        <v>60</v>
      </c>
      <c r="E14" s="10">
        <v>1631</v>
      </c>
      <c r="F14" s="11" t="s">
        <v>60</v>
      </c>
      <c r="G14" s="45">
        <v>80</v>
      </c>
      <c r="H14" s="10">
        <v>2202</v>
      </c>
      <c r="I14" s="11" t="s">
        <v>79</v>
      </c>
      <c r="J14" s="12">
        <v>119</v>
      </c>
      <c r="K14" s="10">
        <v>5201</v>
      </c>
      <c r="L14" s="13" t="s">
        <v>116</v>
      </c>
      <c r="M14" s="26"/>
      <c r="N14" s="27"/>
    </row>
    <row r="15" spans="1:14" ht="12.75" customHeight="1">
      <c r="A15" s="9">
        <v>12</v>
      </c>
      <c r="B15" s="10">
        <v>1123</v>
      </c>
      <c r="C15" s="11" t="s">
        <v>13</v>
      </c>
      <c r="D15" s="12">
        <v>61</v>
      </c>
      <c r="E15" s="10">
        <v>1632</v>
      </c>
      <c r="F15" s="11" t="s">
        <v>61</v>
      </c>
      <c r="G15" s="45">
        <v>81</v>
      </c>
      <c r="H15" s="10">
        <v>2203</v>
      </c>
      <c r="I15" s="11" t="s">
        <v>80</v>
      </c>
      <c r="J15" s="12">
        <v>120</v>
      </c>
      <c r="K15" s="10">
        <v>5301</v>
      </c>
      <c r="L15" s="13" t="s">
        <v>117</v>
      </c>
      <c r="M15" s="26"/>
      <c r="N15" s="27"/>
    </row>
    <row r="16" spans="1:14" ht="12.75" customHeight="1">
      <c r="A16" s="9">
        <v>13</v>
      </c>
      <c r="B16" s="10">
        <v>1131</v>
      </c>
      <c r="C16" s="11" t="s">
        <v>14</v>
      </c>
      <c r="D16" s="12">
        <v>62</v>
      </c>
      <c r="E16" s="10">
        <v>1701</v>
      </c>
      <c r="F16" s="11" t="s">
        <v>62</v>
      </c>
      <c r="G16" s="45">
        <v>82</v>
      </c>
      <c r="H16" s="10">
        <v>2211</v>
      </c>
      <c r="I16" s="11" t="s">
        <v>81</v>
      </c>
      <c r="J16" s="12">
        <v>121</v>
      </c>
      <c r="K16" s="10">
        <v>5401</v>
      </c>
      <c r="L16" s="13" t="s">
        <v>118</v>
      </c>
      <c r="M16" s="25"/>
      <c r="N16" s="25"/>
    </row>
    <row r="17" spans="1:14" ht="12.75" customHeight="1">
      <c r="A17" s="9">
        <v>14</v>
      </c>
      <c r="B17" s="10">
        <v>1132</v>
      </c>
      <c r="C17" s="11" t="s">
        <v>15</v>
      </c>
      <c r="D17" s="12">
        <v>63</v>
      </c>
      <c r="E17" s="10">
        <v>1702</v>
      </c>
      <c r="F17" s="11" t="s">
        <v>63</v>
      </c>
      <c r="G17" s="45">
        <v>83</v>
      </c>
      <c r="H17" s="10">
        <v>2221</v>
      </c>
      <c r="I17" s="11" t="s">
        <v>82</v>
      </c>
      <c r="J17" s="12">
        <v>122</v>
      </c>
      <c r="K17" s="10">
        <v>5402</v>
      </c>
      <c r="L17" s="13" t="s">
        <v>119</v>
      </c>
      <c r="M17" s="26"/>
      <c r="N17" s="27"/>
    </row>
    <row r="18" spans="1:14" ht="12.75" customHeight="1">
      <c r="A18" s="9">
        <v>15</v>
      </c>
      <c r="B18" s="10">
        <v>1201</v>
      </c>
      <c r="C18" s="11" t="s">
        <v>16</v>
      </c>
      <c r="D18" s="12">
        <v>64</v>
      </c>
      <c r="E18" s="10">
        <v>1703</v>
      </c>
      <c r="F18" s="11" t="s">
        <v>64</v>
      </c>
      <c r="G18" s="45">
        <v>84</v>
      </c>
      <c r="H18" s="10">
        <v>2231</v>
      </c>
      <c r="I18" s="11" t="s">
        <v>84</v>
      </c>
      <c r="J18" s="12">
        <v>123</v>
      </c>
      <c r="K18" s="10">
        <v>5403</v>
      </c>
      <c r="L18" s="13" t="s">
        <v>120</v>
      </c>
      <c r="M18" s="26"/>
      <c r="N18" s="27"/>
    </row>
    <row r="19" spans="1:14" ht="12.75" customHeight="1">
      <c r="A19" s="9">
        <v>16</v>
      </c>
      <c r="B19" s="10">
        <v>1211</v>
      </c>
      <c r="C19" s="11" t="s">
        <v>17</v>
      </c>
      <c r="D19" s="12">
        <v>65</v>
      </c>
      <c r="E19" s="10">
        <v>1711</v>
      </c>
      <c r="F19" s="11" t="s">
        <v>65</v>
      </c>
      <c r="G19" s="45">
        <v>85</v>
      </c>
      <c r="H19" s="10">
        <v>2232</v>
      </c>
      <c r="I19" s="11" t="s">
        <v>83</v>
      </c>
      <c r="J19" s="79" t="s">
        <v>121</v>
      </c>
      <c r="K19" s="80"/>
      <c r="L19" s="82"/>
      <c r="M19" s="26"/>
      <c r="N19" s="27"/>
    </row>
    <row r="20" spans="1:14" ht="12.75" customHeight="1">
      <c r="A20" s="9">
        <v>17</v>
      </c>
      <c r="B20" s="10">
        <v>1212</v>
      </c>
      <c r="C20" s="11" t="s">
        <v>159</v>
      </c>
      <c r="D20" s="12">
        <v>66</v>
      </c>
      <c r="E20" s="10">
        <v>1801</v>
      </c>
      <c r="F20" s="11" t="s">
        <v>66</v>
      </c>
      <c r="G20" s="45">
        <v>86</v>
      </c>
      <c r="H20" s="10">
        <v>2241</v>
      </c>
      <c r="I20" s="11" t="s">
        <v>85</v>
      </c>
      <c r="J20" s="12">
        <v>124</v>
      </c>
      <c r="K20" s="10">
        <v>6001</v>
      </c>
      <c r="L20" s="13" t="s">
        <v>122</v>
      </c>
      <c r="M20" s="26"/>
      <c r="N20" s="27"/>
    </row>
    <row r="21" spans="1:14" ht="12.75" customHeight="1">
      <c r="A21" s="9">
        <v>18</v>
      </c>
      <c r="B21" s="10">
        <v>1221</v>
      </c>
      <c r="C21" s="11" t="s">
        <v>18</v>
      </c>
      <c r="D21" s="12">
        <v>67</v>
      </c>
      <c r="E21" s="10">
        <v>1811</v>
      </c>
      <c r="F21" s="11" t="s">
        <v>67</v>
      </c>
      <c r="G21" s="45">
        <v>87</v>
      </c>
      <c r="H21" s="10">
        <v>2251</v>
      </c>
      <c r="I21" s="11" t="s">
        <v>154</v>
      </c>
      <c r="J21" s="12">
        <v>125</v>
      </c>
      <c r="K21" s="10">
        <v>6011</v>
      </c>
      <c r="L21" s="13" t="s">
        <v>123</v>
      </c>
      <c r="M21" s="26"/>
      <c r="N21" s="27"/>
    </row>
    <row r="22" spans="1:14" ht="12.75" customHeight="1">
      <c r="A22" s="9">
        <v>19</v>
      </c>
      <c r="B22" s="10">
        <v>1231</v>
      </c>
      <c r="C22" s="11" t="s">
        <v>19</v>
      </c>
      <c r="D22" s="42">
        <v>68</v>
      </c>
      <c r="E22" s="36">
        <v>1821</v>
      </c>
      <c r="F22" s="37" t="s">
        <v>39</v>
      </c>
      <c r="G22" s="45">
        <v>88</v>
      </c>
      <c r="H22" s="10">
        <v>2261</v>
      </c>
      <c r="I22" s="11" t="s">
        <v>86</v>
      </c>
      <c r="J22" s="12">
        <v>126</v>
      </c>
      <c r="K22" s="10">
        <v>6021</v>
      </c>
      <c r="L22" s="13" t="s">
        <v>161</v>
      </c>
      <c r="M22" s="25"/>
      <c r="N22" s="25"/>
    </row>
    <row r="23" spans="1:14" ht="12.75" customHeight="1">
      <c r="A23" s="9">
        <v>20</v>
      </c>
      <c r="B23" s="10">
        <v>1301</v>
      </c>
      <c r="C23" s="11" t="s">
        <v>20</v>
      </c>
      <c r="D23" s="43">
        <v>69</v>
      </c>
      <c r="E23" s="39">
        <v>1901</v>
      </c>
      <c r="F23" s="40" t="s">
        <v>68</v>
      </c>
      <c r="G23" s="45">
        <v>89</v>
      </c>
      <c r="H23" s="10">
        <v>2311</v>
      </c>
      <c r="I23" s="11" t="s">
        <v>87</v>
      </c>
      <c r="J23" s="12">
        <v>127</v>
      </c>
      <c r="K23" s="10">
        <v>6031</v>
      </c>
      <c r="L23" s="13" t="s">
        <v>124</v>
      </c>
      <c r="M23" s="26"/>
      <c r="N23" s="27"/>
    </row>
    <row r="24" spans="1:14" ht="12.75" customHeight="1">
      <c r="A24" s="9">
        <v>21</v>
      </c>
      <c r="B24" s="10">
        <v>1302</v>
      </c>
      <c r="C24" s="34" t="s">
        <v>8</v>
      </c>
      <c r="D24" s="30"/>
      <c r="E24" s="30"/>
      <c r="F24" s="30"/>
      <c r="G24" s="12">
        <v>90</v>
      </c>
      <c r="H24" s="10">
        <v>2312</v>
      </c>
      <c r="I24" s="11" t="s">
        <v>88</v>
      </c>
      <c r="J24" s="12">
        <v>128</v>
      </c>
      <c r="K24" s="10">
        <v>6041</v>
      </c>
      <c r="L24" s="13" t="s">
        <v>125</v>
      </c>
      <c r="M24" s="26"/>
      <c r="N24" s="27"/>
    </row>
    <row r="25" spans="1:14" ht="12.75" customHeight="1">
      <c r="A25" s="9">
        <v>22</v>
      </c>
      <c r="B25" s="10">
        <v>1303</v>
      </c>
      <c r="C25" s="34" t="s">
        <v>21</v>
      </c>
      <c r="D25" s="30"/>
      <c r="E25" s="30"/>
      <c r="F25" s="30"/>
      <c r="G25" s="12">
        <v>91</v>
      </c>
      <c r="H25" s="10">
        <v>2313</v>
      </c>
      <c r="I25" s="11" t="s">
        <v>89</v>
      </c>
      <c r="J25" s="12">
        <v>129</v>
      </c>
      <c r="K25" s="10">
        <v>6051</v>
      </c>
      <c r="L25" s="13" t="s">
        <v>126</v>
      </c>
      <c r="M25" s="26"/>
      <c r="N25" s="27"/>
    </row>
    <row r="26" spans="1:14" ht="12.75" customHeight="1">
      <c r="A26" s="9">
        <v>23</v>
      </c>
      <c r="B26" s="10">
        <v>1304</v>
      </c>
      <c r="C26" s="34" t="s">
        <v>22</v>
      </c>
      <c r="D26" s="30"/>
      <c r="E26" s="30"/>
      <c r="F26" s="30"/>
      <c r="G26" s="12">
        <v>92</v>
      </c>
      <c r="H26" s="10">
        <v>2314</v>
      </c>
      <c r="I26" s="11" t="s">
        <v>90</v>
      </c>
      <c r="J26" s="12">
        <v>130</v>
      </c>
      <c r="K26" s="10">
        <v>6061</v>
      </c>
      <c r="L26" s="13" t="s">
        <v>127</v>
      </c>
      <c r="M26" s="26"/>
      <c r="N26" s="27"/>
    </row>
    <row r="27" spans="1:14" ht="12.75" customHeight="1">
      <c r="A27" s="9">
        <v>24</v>
      </c>
      <c r="B27" s="10">
        <v>1311</v>
      </c>
      <c r="C27" s="34" t="s">
        <v>23</v>
      </c>
      <c r="D27" s="30"/>
      <c r="E27" s="30"/>
      <c r="F27" s="30"/>
      <c r="G27" s="12">
        <v>93</v>
      </c>
      <c r="H27" s="10">
        <v>2401</v>
      </c>
      <c r="I27" s="11" t="s">
        <v>91</v>
      </c>
      <c r="J27" s="12">
        <v>131</v>
      </c>
      <c r="K27" s="10">
        <v>6101</v>
      </c>
      <c r="L27" s="13" t="s">
        <v>128</v>
      </c>
      <c r="M27" s="25"/>
      <c r="N27" s="25"/>
    </row>
    <row r="28" spans="1:14" ht="12.75" customHeight="1">
      <c r="A28" s="9">
        <v>25</v>
      </c>
      <c r="B28" s="10">
        <v>1321</v>
      </c>
      <c r="C28" s="34" t="s">
        <v>24</v>
      </c>
      <c r="D28" s="30"/>
      <c r="E28" s="30"/>
      <c r="F28" s="30"/>
      <c r="G28" s="12">
        <v>94</v>
      </c>
      <c r="H28" s="10">
        <v>2501</v>
      </c>
      <c r="I28" s="11" t="s">
        <v>92</v>
      </c>
      <c r="J28" s="12">
        <v>132</v>
      </c>
      <c r="K28" s="10">
        <v>6111</v>
      </c>
      <c r="L28" s="13" t="s">
        <v>129</v>
      </c>
      <c r="M28" s="26"/>
      <c r="N28" s="27"/>
    </row>
    <row r="29" spans="1:14" ht="12.75" customHeight="1">
      <c r="A29" s="9">
        <v>26</v>
      </c>
      <c r="B29" s="10">
        <v>1401</v>
      </c>
      <c r="C29" s="34" t="s">
        <v>25</v>
      </c>
      <c r="D29" s="30"/>
      <c r="E29" s="30"/>
      <c r="F29" s="30"/>
      <c r="G29" s="12">
        <v>95</v>
      </c>
      <c r="H29" s="10">
        <v>2502</v>
      </c>
      <c r="I29" s="11" t="s">
        <v>163</v>
      </c>
      <c r="J29" s="12">
        <v>133</v>
      </c>
      <c r="K29" s="10">
        <v>6201</v>
      </c>
      <c r="L29" s="13" t="s">
        <v>130</v>
      </c>
      <c r="M29" s="26"/>
      <c r="N29" s="27"/>
    </row>
    <row r="30" spans="1:14" ht="12.75" customHeight="1">
      <c r="A30" s="9">
        <v>27</v>
      </c>
      <c r="B30" s="10">
        <v>1402</v>
      </c>
      <c r="C30" s="34" t="s">
        <v>26</v>
      </c>
      <c r="D30" s="30"/>
      <c r="E30" s="30"/>
      <c r="F30" s="30"/>
      <c r="G30" s="12">
        <v>96</v>
      </c>
      <c r="H30" s="10">
        <v>2601</v>
      </c>
      <c r="I30" s="11" t="s">
        <v>93</v>
      </c>
      <c r="J30" s="12">
        <v>134</v>
      </c>
      <c r="K30" s="10">
        <v>6202</v>
      </c>
      <c r="L30" s="13" t="s">
        <v>131</v>
      </c>
      <c r="M30" s="26"/>
      <c r="N30" s="27"/>
    </row>
    <row r="31" spans="1:14" ht="12.75" customHeight="1">
      <c r="A31" s="9">
        <v>28</v>
      </c>
      <c r="B31" s="10">
        <v>1403</v>
      </c>
      <c r="C31" s="34" t="s">
        <v>27</v>
      </c>
      <c r="D31" s="30"/>
      <c r="E31" s="30"/>
      <c r="F31" s="30"/>
      <c r="G31" s="12">
        <v>97</v>
      </c>
      <c r="H31" s="10">
        <v>2602</v>
      </c>
      <c r="I31" s="11" t="s">
        <v>94</v>
      </c>
      <c r="J31" s="12">
        <v>135</v>
      </c>
      <c r="K31" s="10">
        <v>6203</v>
      </c>
      <c r="L31" s="13" t="s">
        <v>132</v>
      </c>
      <c r="M31" s="26"/>
      <c r="N31" s="27"/>
    </row>
    <row r="32" spans="1:14" ht="12.75" customHeight="1">
      <c r="A32" s="9">
        <v>29</v>
      </c>
      <c r="B32" s="10">
        <v>1404</v>
      </c>
      <c r="C32" s="34" t="s">
        <v>28</v>
      </c>
      <c r="D32" s="30"/>
      <c r="E32" s="30"/>
      <c r="F32" s="30"/>
      <c r="G32" s="12">
        <v>98</v>
      </c>
      <c r="H32" s="10">
        <v>2611</v>
      </c>
      <c r="I32" s="11" t="s">
        <v>95</v>
      </c>
      <c r="J32" s="12">
        <v>136</v>
      </c>
      <c r="K32" s="10">
        <v>6301</v>
      </c>
      <c r="L32" s="13" t="s">
        <v>133</v>
      </c>
      <c r="M32" s="26"/>
      <c r="N32" s="27"/>
    </row>
    <row r="33" spans="1:14" ht="12.75" customHeight="1">
      <c r="A33" s="9">
        <v>30</v>
      </c>
      <c r="B33" s="10">
        <v>1405</v>
      </c>
      <c r="C33" s="34" t="s">
        <v>29</v>
      </c>
      <c r="D33" s="30"/>
      <c r="E33" s="30"/>
      <c r="F33" s="30"/>
      <c r="G33" s="12">
        <v>99</v>
      </c>
      <c r="H33" s="10">
        <v>2621</v>
      </c>
      <c r="I33" s="11" t="s">
        <v>96</v>
      </c>
      <c r="J33" s="12">
        <v>137</v>
      </c>
      <c r="K33" s="10">
        <v>6401</v>
      </c>
      <c r="L33" s="13" t="s">
        <v>134</v>
      </c>
      <c r="M33" s="26"/>
      <c r="N33" s="27"/>
    </row>
    <row r="34" spans="1:14" ht="12.75" customHeight="1">
      <c r="A34" s="9">
        <v>31</v>
      </c>
      <c r="B34" s="10">
        <v>1406</v>
      </c>
      <c r="C34" s="34" t="s">
        <v>30</v>
      </c>
      <c r="D34" s="30"/>
      <c r="E34" s="30"/>
      <c r="F34" s="30"/>
      <c r="G34" s="12">
        <v>100</v>
      </c>
      <c r="H34" s="10">
        <v>2701</v>
      </c>
      <c r="I34" s="11" t="s">
        <v>97</v>
      </c>
      <c r="J34" s="12">
        <v>138</v>
      </c>
      <c r="K34" s="10">
        <v>6402</v>
      </c>
      <c r="L34" s="13" t="s">
        <v>155</v>
      </c>
      <c r="M34" s="26"/>
      <c r="N34" s="27"/>
    </row>
    <row r="35" spans="1:14" ht="12.75" customHeight="1">
      <c r="A35" s="9">
        <v>32</v>
      </c>
      <c r="B35" s="10">
        <v>1407</v>
      </c>
      <c r="C35" s="34" t="s">
        <v>31</v>
      </c>
      <c r="D35" s="30"/>
      <c r="E35" s="30"/>
      <c r="F35" s="30"/>
      <c r="G35" s="12">
        <v>101</v>
      </c>
      <c r="H35" s="10">
        <v>2702</v>
      </c>
      <c r="I35" s="11" t="s">
        <v>98</v>
      </c>
      <c r="J35" s="12">
        <v>139</v>
      </c>
      <c r="K35" s="10">
        <v>6403</v>
      </c>
      <c r="L35" s="13" t="s">
        <v>135</v>
      </c>
      <c r="M35" s="26"/>
      <c r="N35" s="27"/>
    </row>
    <row r="36" spans="1:14" ht="12.75" customHeight="1">
      <c r="A36" s="9">
        <v>33</v>
      </c>
      <c r="B36" s="10">
        <v>1408</v>
      </c>
      <c r="C36" s="34" t="s">
        <v>32</v>
      </c>
      <c r="D36" s="30"/>
      <c r="E36" s="30"/>
      <c r="F36" s="30"/>
      <c r="G36" s="12">
        <v>102</v>
      </c>
      <c r="H36" s="10">
        <v>2711</v>
      </c>
      <c r="I36" s="11" t="s">
        <v>99</v>
      </c>
      <c r="J36" s="12">
        <v>140</v>
      </c>
      <c r="K36" s="10">
        <v>6411</v>
      </c>
      <c r="L36" s="13" t="s">
        <v>136</v>
      </c>
      <c r="M36" s="26"/>
      <c r="N36" s="27"/>
    </row>
    <row r="37" spans="1:14" ht="12.75" customHeight="1">
      <c r="A37" s="9">
        <v>34</v>
      </c>
      <c r="B37" s="10">
        <v>1411</v>
      </c>
      <c r="C37" s="34" t="s">
        <v>34</v>
      </c>
      <c r="D37" s="30"/>
      <c r="E37" s="30"/>
      <c r="F37" s="30"/>
      <c r="G37" s="12">
        <v>103</v>
      </c>
      <c r="H37" s="10">
        <v>2801</v>
      </c>
      <c r="I37" s="11" t="s">
        <v>150</v>
      </c>
      <c r="J37" s="12">
        <v>141</v>
      </c>
      <c r="K37" s="10">
        <v>6421</v>
      </c>
      <c r="L37" s="13" t="s">
        <v>162</v>
      </c>
      <c r="M37" s="26"/>
      <c r="N37" s="27"/>
    </row>
    <row r="38" spans="1:14" ht="12.75" customHeight="1">
      <c r="A38" s="9">
        <v>35</v>
      </c>
      <c r="B38" s="10">
        <v>1421</v>
      </c>
      <c r="C38" s="34" t="s">
        <v>33</v>
      </c>
      <c r="D38" s="30"/>
      <c r="E38" s="30"/>
      <c r="F38" s="30"/>
      <c r="G38" s="12">
        <v>104</v>
      </c>
      <c r="H38" s="15">
        <v>2901</v>
      </c>
      <c r="I38" s="16" t="s">
        <v>165</v>
      </c>
      <c r="J38" s="12">
        <v>142</v>
      </c>
      <c r="K38" s="10">
        <v>6501</v>
      </c>
      <c r="L38" s="13" t="s">
        <v>137</v>
      </c>
      <c r="M38" s="26"/>
      <c r="N38" s="27"/>
    </row>
    <row r="39" spans="1:14" ht="12.75" customHeight="1">
      <c r="A39" s="9">
        <v>36</v>
      </c>
      <c r="B39" s="10">
        <v>1431</v>
      </c>
      <c r="C39" s="34" t="s">
        <v>35</v>
      </c>
      <c r="D39" s="30"/>
      <c r="E39" s="30"/>
      <c r="F39" s="30"/>
      <c r="G39" s="79" t="s">
        <v>100</v>
      </c>
      <c r="H39" s="80"/>
      <c r="I39" s="81"/>
      <c r="J39" s="12">
        <v>143</v>
      </c>
      <c r="K39" s="10">
        <v>6502</v>
      </c>
      <c r="L39" s="13" t="s">
        <v>138</v>
      </c>
      <c r="M39" s="26"/>
      <c r="N39" s="27"/>
    </row>
    <row r="40" spans="1:14" ht="12.75" customHeight="1">
      <c r="A40" s="9">
        <v>37</v>
      </c>
      <c r="B40" s="10">
        <v>1441</v>
      </c>
      <c r="C40" s="34" t="s">
        <v>36</v>
      </c>
      <c r="D40" s="30"/>
      <c r="E40" s="30"/>
      <c r="F40" s="30"/>
      <c r="G40" s="12">
        <v>105</v>
      </c>
      <c r="H40" s="10">
        <v>3001</v>
      </c>
      <c r="I40" s="29" t="s">
        <v>101</v>
      </c>
      <c r="J40" s="12">
        <v>144</v>
      </c>
      <c r="K40" s="10">
        <v>6511</v>
      </c>
      <c r="L40" s="13" t="s">
        <v>139</v>
      </c>
      <c r="M40" s="26"/>
      <c r="N40" s="27"/>
    </row>
    <row r="41" spans="1:14" ht="12.75" customHeight="1">
      <c r="A41" s="9">
        <v>38</v>
      </c>
      <c r="B41" s="10">
        <v>1451</v>
      </c>
      <c r="C41" s="34" t="s">
        <v>37</v>
      </c>
      <c r="D41" s="30"/>
      <c r="E41" s="30"/>
      <c r="F41" s="30"/>
      <c r="G41" s="12">
        <v>106</v>
      </c>
      <c r="H41" s="10">
        <v>3002</v>
      </c>
      <c r="I41" s="29" t="s">
        <v>156</v>
      </c>
      <c r="J41" s="12">
        <v>145</v>
      </c>
      <c r="K41" s="10">
        <v>6521</v>
      </c>
      <c r="L41" s="13" t="s">
        <v>164</v>
      </c>
      <c r="M41" s="26"/>
      <c r="N41" s="27"/>
    </row>
    <row r="42" spans="1:14" ht="12.75" customHeight="1">
      <c r="A42" s="9">
        <v>39</v>
      </c>
      <c r="B42" s="10">
        <v>1461</v>
      </c>
      <c r="C42" s="34" t="s">
        <v>55</v>
      </c>
      <c r="D42" s="30"/>
      <c r="E42" s="30"/>
      <c r="F42" s="30"/>
      <c r="G42" s="12">
        <v>151</v>
      </c>
      <c r="H42" s="10">
        <v>6603</v>
      </c>
      <c r="I42" s="29" t="s">
        <v>145</v>
      </c>
      <c r="J42" s="12">
        <v>146</v>
      </c>
      <c r="K42" s="10">
        <v>6531</v>
      </c>
      <c r="L42" s="13" t="s">
        <v>140</v>
      </c>
      <c r="M42" s="26"/>
      <c r="N42" s="27"/>
    </row>
    <row r="43" spans="1:12" ht="12.75" customHeight="1">
      <c r="A43" s="9">
        <v>40</v>
      </c>
      <c r="B43" s="10">
        <v>1471</v>
      </c>
      <c r="C43" s="34" t="s">
        <v>38</v>
      </c>
      <c r="D43" s="30"/>
      <c r="E43" s="30"/>
      <c r="F43" s="30"/>
      <c r="G43" s="12">
        <v>107</v>
      </c>
      <c r="H43" s="10">
        <v>3101</v>
      </c>
      <c r="I43" s="29" t="s">
        <v>102</v>
      </c>
      <c r="J43" s="12">
        <v>147</v>
      </c>
      <c r="K43" s="10">
        <v>6541</v>
      </c>
      <c r="L43" s="13" t="s">
        <v>141</v>
      </c>
    </row>
    <row r="44" spans="1:12" ht="12.75" customHeight="1">
      <c r="A44" s="9">
        <v>41</v>
      </c>
      <c r="B44" s="10">
        <v>1501</v>
      </c>
      <c r="C44" s="34" t="s">
        <v>40</v>
      </c>
      <c r="D44" s="30"/>
      <c r="E44" s="30"/>
      <c r="F44" s="30"/>
      <c r="G44" s="12">
        <v>108</v>
      </c>
      <c r="H44" s="10">
        <v>3201</v>
      </c>
      <c r="I44" s="29" t="s">
        <v>103</v>
      </c>
      <c r="J44" s="12">
        <v>148</v>
      </c>
      <c r="K44" s="10">
        <v>6542</v>
      </c>
      <c r="L44" s="13" t="s">
        <v>142</v>
      </c>
    </row>
    <row r="45" spans="1:12" ht="12.75" customHeight="1">
      <c r="A45" s="9">
        <v>42</v>
      </c>
      <c r="B45" s="10">
        <v>1502</v>
      </c>
      <c r="C45" s="34" t="s">
        <v>41</v>
      </c>
      <c r="D45" s="30"/>
      <c r="E45" s="30"/>
      <c r="F45" s="30"/>
      <c r="G45" s="12">
        <v>109</v>
      </c>
      <c r="H45" s="10">
        <v>3202</v>
      </c>
      <c r="I45" s="29" t="s">
        <v>104</v>
      </c>
      <c r="J45" s="12">
        <v>149</v>
      </c>
      <c r="K45" s="10">
        <v>6601</v>
      </c>
      <c r="L45" s="13" t="s">
        <v>143</v>
      </c>
    </row>
    <row r="46" spans="1:12" ht="12.75" customHeight="1">
      <c r="A46" s="9">
        <v>43</v>
      </c>
      <c r="B46" s="10">
        <v>1503</v>
      </c>
      <c r="C46" s="34" t="s">
        <v>42</v>
      </c>
      <c r="D46" s="30"/>
      <c r="E46" s="30"/>
      <c r="F46" s="30"/>
      <c r="G46" s="12">
        <v>156</v>
      </c>
      <c r="H46" s="10">
        <v>6901</v>
      </c>
      <c r="I46" s="29" t="s">
        <v>149</v>
      </c>
      <c r="J46" s="12">
        <v>150</v>
      </c>
      <c r="K46" s="10">
        <v>6602</v>
      </c>
      <c r="L46" s="13" t="s">
        <v>144</v>
      </c>
    </row>
    <row r="47" spans="1:12" ht="12.75" customHeight="1">
      <c r="A47" s="9">
        <v>44</v>
      </c>
      <c r="B47" s="10">
        <v>1511</v>
      </c>
      <c r="C47" s="34" t="s">
        <v>43</v>
      </c>
      <c r="D47" s="30"/>
      <c r="E47" s="30"/>
      <c r="F47" s="30"/>
      <c r="G47" s="32"/>
      <c r="H47" s="30"/>
      <c r="I47" s="30"/>
      <c r="J47" s="12">
        <v>151</v>
      </c>
      <c r="K47" s="10">
        <v>6603</v>
      </c>
      <c r="L47" s="13" t="s">
        <v>145</v>
      </c>
    </row>
    <row r="48" spans="1:12" ht="12.75" customHeight="1">
      <c r="A48" s="9">
        <v>45</v>
      </c>
      <c r="B48" s="10">
        <v>1512</v>
      </c>
      <c r="C48" s="34" t="s">
        <v>44</v>
      </c>
      <c r="D48" s="30"/>
      <c r="E48" s="30"/>
      <c r="F48" s="30"/>
      <c r="G48" s="32"/>
      <c r="H48" s="30"/>
      <c r="I48" s="30"/>
      <c r="J48" s="12">
        <v>152</v>
      </c>
      <c r="K48" s="10">
        <v>6604</v>
      </c>
      <c r="L48" s="13" t="s">
        <v>146</v>
      </c>
    </row>
    <row r="49" spans="1:12" ht="12.75" customHeight="1">
      <c r="A49" s="9">
        <v>46</v>
      </c>
      <c r="B49" s="10">
        <v>1521</v>
      </c>
      <c r="C49" s="34" t="s">
        <v>45</v>
      </c>
      <c r="D49" s="30"/>
      <c r="E49" s="30"/>
      <c r="F49" s="30"/>
      <c r="G49" s="32"/>
      <c r="H49" s="30"/>
      <c r="I49" s="30"/>
      <c r="J49" s="12">
        <v>153</v>
      </c>
      <c r="K49" s="10">
        <v>6701</v>
      </c>
      <c r="L49" s="13" t="s">
        <v>147</v>
      </c>
    </row>
    <row r="50" spans="1:12" ht="12.75" customHeight="1">
      <c r="A50" s="9">
        <v>47</v>
      </c>
      <c r="B50" s="10">
        <v>1531</v>
      </c>
      <c r="C50" s="34" t="s">
        <v>46</v>
      </c>
      <c r="D50" s="30"/>
      <c r="E50" s="30"/>
      <c r="F50" s="30"/>
      <c r="G50" s="32"/>
      <c r="H50" s="30"/>
      <c r="I50" s="30"/>
      <c r="J50" s="12">
        <v>154</v>
      </c>
      <c r="K50" s="10">
        <v>6711</v>
      </c>
      <c r="L50" s="13" t="s">
        <v>148</v>
      </c>
    </row>
    <row r="51" spans="1:12" ht="12.75" customHeight="1">
      <c r="A51" s="9">
        <v>48</v>
      </c>
      <c r="B51" s="10">
        <v>1532</v>
      </c>
      <c r="C51" s="34" t="s">
        <v>47</v>
      </c>
      <c r="D51" s="30"/>
      <c r="E51" s="30"/>
      <c r="F51" s="30"/>
      <c r="G51" s="32"/>
      <c r="H51" s="30"/>
      <c r="I51" s="30"/>
      <c r="J51" s="12">
        <v>155</v>
      </c>
      <c r="K51" s="10">
        <v>6801</v>
      </c>
      <c r="L51" s="13" t="s">
        <v>151</v>
      </c>
    </row>
    <row r="52" spans="1:12" ht="12.75" customHeight="1" thickBot="1">
      <c r="A52" s="17">
        <v>49</v>
      </c>
      <c r="B52" s="18">
        <v>1541</v>
      </c>
      <c r="C52" s="44" t="s">
        <v>48</v>
      </c>
      <c r="D52" s="21"/>
      <c r="E52" s="21"/>
      <c r="F52" s="21"/>
      <c r="G52" s="20"/>
      <c r="H52" s="21"/>
      <c r="I52" s="21"/>
      <c r="J52" s="19">
        <v>156</v>
      </c>
      <c r="K52" s="18">
        <v>6901</v>
      </c>
      <c r="L52" s="33" t="s">
        <v>149</v>
      </c>
    </row>
    <row r="53" ht="12.75" customHeight="1"/>
    <row r="54" ht="12.75" customHeight="1"/>
    <row r="55" ht="12.75" customHeight="1"/>
    <row r="56" ht="12.75" customHeight="1"/>
    <row r="57" ht="12.75" customHeight="1"/>
    <row r="100" spans="4:6" ht="12">
      <c r="D100" s="78"/>
      <c r="E100" s="78"/>
      <c r="F100" s="78"/>
    </row>
    <row r="101" ht="12">
      <c r="D101" s="28"/>
    </row>
  </sheetData>
  <sheetProtection/>
  <mergeCells count="8">
    <mergeCell ref="A1:L1"/>
    <mergeCell ref="D100:F100"/>
    <mergeCell ref="G39:I39"/>
    <mergeCell ref="J3:L3"/>
    <mergeCell ref="J11:L11"/>
    <mergeCell ref="J19:L19"/>
    <mergeCell ref="A3:F3"/>
    <mergeCell ref="G3:I3"/>
  </mergeCells>
  <printOptions horizontalCentered="1" verticalCentered="1"/>
  <pageMargins left="0.35433070866141736" right="0.35433070866141736" top="0.3937007874015748" bottom="0.1968503937007874" header="0.1968503937007874" footer="0.196850393700787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2.25390625" style="47" customWidth="1"/>
    <col min="2" max="2" width="3.875" style="47" customWidth="1"/>
    <col min="3" max="3" width="4.875" style="47" customWidth="1"/>
    <col min="4" max="6" width="9.375" style="47" customWidth="1"/>
    <col min="7" max="7" width="22.50390625" style="47" customWidth="1"/>
    <col min="8" max="8" width="15.00390625" style="47" bestFit="1" customWidth="1"/>
    <col min="9" max="9" width="12.00390625" style="57" customWidth="1"/>
    <col min="10" max="10" width="12.875" style="47" customWidth="1"/>
    <col min="11" max="11" width="12.75390625" style="57" customWidth="1"/>
    <col min="12" max="12" width="10.625" style="47" customWidth="1"/>
    <col min="13" max="13" width="14.375" style="47" customWidth="1"/>
    <col min="14" max="16384" width="9.00390625" style="47" customWidth="1"/>
  </cols>
  <sheetData>
    <row r="1" spans="2:11" ht="18.75">
      <c r="B1" s="89" t="s">
        <v>252</v>
      </c>
      <c r="C1" s="89"/>
      <c r="D1" s="89"/>
      <c r="E1" s="89"/>
      <c r="F1" s="89"/>
      <c r="G1" s="89"/>
      <c r="H1" s="89"/>
      <c r="I1" s="89"/>
      <c r="J1" s="89"/>
      <c r="K1" s="89"/>
    </row>
    <row r="2" spans="2:11" ht="14.25">
      <c r="B2" s="87" t="s">
        <v>169</v>
      </c>
      <c r="C2" s="87"/>
      <c r="D2" s="87" t="s">
        <v>170</v>
      </c>
      <c r="E2" s="87" t="s">
        <v>250</v>
      </c>
      <c r="F2" s="87" t="s">
        <v>251</v>
      </c>
      <c r="G2" s="90" t="s">
        <v>171</v>
      </c>
      <c r="H2" s="90" t="s">
        <v>172</v>
      </c>
      <c r="I2" s="90"/>
      <c r="J2" s="90" t="s">
        <v>173</v>
      </c>
      <c r="K2" s="90"/>
    </row>
    <row r="3" spans="2:11" ht="14.25">
      <c r="B3" s="49" t="s">
        <v>174</v>
      </c>
      <c r="C3" s="49" t="s">
        <v>175</v>
      </c>
      <c r="D3" s="87"/>
      <c r="E3" s="87"/>
      <c r="F3" s="87"/>
      <c r="G3" s="90"/>
      <c r="H3" s="48" t="s">
        <v>176</v>
      </c>
      <c r="I3" s="50" t="s">
        <v>177</v>
      </c>
      <c r="J3" s="48" t="s">
        <v>176</v>
      </c>
      <c r="K3" s="50" t="s">
        <v>177</v>
      </c>
    </row>
    <row r="4" spans="1:256" ht="14.25">
      <c r="A4" s="51"/>
      <c r="B4" s="52">
        <v>5</v>
      </c>
      <c r="C4" s="52">
        <v>1</v>
      </c>
      <c r="D4" s="52" t="s">
        <v>178</v>
      </c>
      <c r="E4" s="58">
        <f>COUNTIF($D$4:D4,D4)</f>
        <v>1</v>
      </c>
      <c r="F4" s="58" t="str">
        <f>D4&amp;E4</f>
        <v>转1</v>
      </c>
      <c r="G4" s="52" t="s">
        <v>179</v>
      </c>
      <c r="H4" s="52" t="s">
        <v>180</v>
      </c>
      <c r="I4" s="53">
        <v>3000</v>
      </c>
      <c r="J4" s="52" t="s">
        <v>122</v>
      </c>
      <c r="K4" s="53">
        <f aca="true" t="shared" si="0" ref="K4:K36">I4</f>
        <v>3000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ht="14.25">
      <c r="A5" s="51"/>
      <c r="B5" s="52"/>
      <c r="C5" s="52">
        <v>1</v>
      </c>
      <c r="D5" s="52" t="s">
        <v>181</v>
      </c>
      <c r="E5" s="58">
        <f>COUNTIF($D$4:D5,D5)</f>
        <v>1</v>
      </c>
      <c r="F5" s="58" t="str">
        <f aca="true" t="shared" si="1" ref="F5:F17">D5&amp;E5</f>
        <v>现收1</v>
      </c>
      <c r="G5" s="52" t="s">
        <v>182</v>
      </c>
      <c r="H5" s="52" t="s">
        <v>166</v>
      </c>
      <c r="I5" s="53">
        <v>2000</v>
      </c>
      <c r="J5" s="52" t="s">
        <v>2</v>
      </c>
      <c r="K5" s="53">
        <f t="shared" si="0"/>
        <v>2000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ht="14.25">
      <c r="A6" s="51"/>
      <c r="B6" s="52"/>
      <c r="C6" s="52">
        <v>1</v>
      </c>
      <c r="D6" s="52" t="s">
        <v>183</v>
      </c>
      <c r="E6" s="58">
        <f>COUNTIF($D$4:D6,D6)</f>
        <v>1</v>
      </c>
      <c r="F6" s="58" t="str">
        <f t="shared" si="1"/>
        <v>现付1</v>
      </c>
      <c r="G6" s="52" t="s">
        <v>184</v>
      </c>
      <c r="H6" s="52" t="s">
        <v>18</v>
      </c>
      <c r="I6" s="53">
        <v>300</v>
      </c>
      <c r="J6" s="52" t="s">
        <v>166</v>
      </c>
      <c r="K6" s="53">
        <f t="shared" si="0"/>
        <v>300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4.25">
      <c r="A7" s="51"/>
      <c r="B7" s="52"/>
      <c r="C7" s="52">
        <v>2</v>
      </c>
      <c r="D7" s="52" t="s">
        <v>185</v>
      </c>
      <c r="E7" s="58">
        <f>COUNTIF($D$4:D7,D7)</f>
        <v>1</v>
      </c>
      <c r="F7" s="58" t="str">
        <f t="shared" si="1"/>
        <v>银付1</v>
      </c>
      <c r="G7" s="52" t="s">
        <v>186</v>
      </c>
      <c r="H7" s="52" t="s">
        <v>25</v>
      </c>
      <c r="I7" s="53">
        <v>3000</v>
      </c>
      <c r="J7" s="52" t="s">
        <v>2</v>
      </c>
      <c r="K7" s="53">
        <f t="shared" si="0"/>
        <v>3000</v>
      </c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4.25">
      <c r="A8" s="51"/>
      <c r="B8" s="52"/>
      <c r="C8" s="52">
        <v>3</v>
      </c>
      <c r="D8" s="52" t="s">
        <v>187</v>
      </c>
      <c r="E8" s="58">
        <f>COUNTIF($D$4:D8,D8)</f>
        <v>1</v>
      </c>
      <c r="F8" s="58" t="str">
        <f t="shared" si="1"/>
        <v>银收1</v>
      </c>
      <c r="G8" s="52" t="s">
        <v>188</v>
      </c>
      <c r="H8" s="52" t="s">
        <v>189</v>
      </c>
      <c r="I8" s="53">
        <v>50</v>
      </c>
      <c r="J8" s="52" t="s">
        <v>166</v>
      </c>
      <c r="K8" s="53">
        <f t="shared" si="0"/>
        <v>50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4.25">
      <c r="A9" s="51"/>
      <c r="B9" s="52"/>
      <c r="C9" s="52">
        <v>3</v>
      </c>
      <c r="D9" s="52" t="s">
        <v>178</v>
      </c>
      <c r="E9" s="58">
        <f>COUNTIF($D$4:D9,D9)</f>
        <v>2</v>
      </c>
      <c r="F9" s="58" t="str">
        <f t="shared" si="1"/>
        <v>转2</v>
      </c>
      <c r="G9" s="52" t="s">
        <v>190</v>
      </c>
      <c r="H9" s="52" t="s">
        <v>191</v>
      </c>
      <c r="I9" s="53">
        <v>3050</v>
      </c>
      <c r="J9" s="52" t="s">
        <v>25</v>
      </c>
      <c r="K9" s="53">
        <f t="shared" si="0"/>
        <v>3050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4.25">
      <c r="A10" s="51"/>
      <c r="B10" s="52"/>
      <c r="C10" s="52">
        <v>4</v>
      </c>
      <c r="D10" s="52" t="s">
        <v>185</v>
      </c>
      <c r="E10" s="58">
        <f>COUNTIF($D$4:D10,D10)</f>
        <v>2</v>
      </c>
      <c r="F10" s="58" t="str">
        <f t="shared" si="1"/>
        <v>银付2</v>
      </c>
      <c r="G10" s="52" t="s">
        <v>192</v>
      </c>
      <c r="H10" s="52" t="s">
        <v>79</v>
      </c>
      <c r="I10" s="53">
        <v>2500</v>
      </c>
      <c r="J10" s="52" t="s">
        <v>2</v>
      </c>
      <c r="K10" s="53">
        <f t="shared" si="0"/>
        <v>2500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4.25">
      <c r="A11" s="51"/>
      <c r="B11" s="52"/>
      <c r="C11" s="52">
        <v>4</v>
      </c>
      <c r="D11" s="52" t="s">
        <v>187</v>
      </c>
      <c r="E11" s="58">
        <f>COUNTIF($D$4:D11,D11)</f>
        <v>2</v>
      </c>
      <c r="F11" s="58" t="str">
        <f t="shared" si="1"/>
        <v>银收2</v>
      </c>
      <c r="G11" s="52" t="s">
        <v>193</v>
      </c>
      <c r="H11" s="52" t="s">
        <v>2</v>
      </c>
      <c r="I11" s="53">
        <v>15000</v>
      </c>
      <c r="J11" s="52" t="s">
        <v>122</v>
      </c>
      <c r="K11" s="53">
        <f t="shared" si="0"/>
        <v>15000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14.25">
      <c r="A12" s="51"/>
      <c r="B12" s="52"/>
      <c r="C12" s="52">
        <v>4</v>
      </c>
      <c r="D12" s="52" t="s">
        <v>178</v>
      </c>
      <c r="E12" s="58">
        <f>COUNTIF($D$4:D12,D12)</f>
        <v>3</v>
      </c>
      <c r="F12" s="58" t="str">
        <f t="shared" si="1"/>
        <v>转3</v>
      </c>
      <c r="G12" s="52" t="s">
        <v>194</v>
      </c>
      <c r="H12" s="52" t="s">
        <v>25</v>
      </c>
      <c r="I12" s="53">
        <v>7400</v>
      </c>
      <c r="J12" s="52" t="s">
        <v>79</v>
      </c>
      <c r="K12" s="53">
        <f t="shared" si="0"/>
        <v>7400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14.25">
      <c r="A13" s="51"/>
      <c r="B13" s="52"/>
      <c r="C13" s="52">
        <v>5</v>
      </c>
      <c r="D13" s="52" t="s">
        <v>185</v>
      </c>
      <c r="E13" s="58">
        <f>COUNTIF($D$4:D13,D13)</f>
        <v>3</v>
      </c>
      <c r="F13" s="58" t="str">
        <f t="shared" si="1"/>
        <v>银付3</v>
      </c>
      <c r="G13" s="52" t="s">
        <v>195</v>
      </c>
      <c r="H13" s="52" t="s">
        <v>79</v>
      </c>
      <c r="I13" s="53">
        <v>20000</v>
      </c>
      <c r="J13" s="52" t="s">
        <v>2</v>
      </c>
      <c r="K13" s="53">
        <f t="shared" si="0"/>
        <v>20000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14.25">
      <c r="A14" s="51"/>
      <c r="B14" s="52"/>
      <c r="C14" s="52">
        <v>5</v>
      </c>
      <c r="D14" s="52" t="s">
        <v>178</v>
      </c>
      <c r="E14" s="58">
        <f>COUNTIF($D$4:D14,D14)</f>
        <v>4</v>
      </c>
      <c r="F14" s="58" t="str">
        <f t="shared" si="1"/>
        <v>转4</v>
      </c>
      <c r="G14" s="52" t="s">
        <v>196</v>
      </c>
      <c r="H14" s="52" t="s">
        <v>191</v>
      </c>
      <c r="I14" s="53">
        <v>7400</v>
      </c>
      <c r="J14" s="52" t="s">
        <v>25</v>
      </c>
      <c r="K14" s="53">
        <f t="shared" si="0"/>
        <v>7400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14.25">
      <c r="A15" s="51"/>
      <c r="B15" s="52"/>
      <c r="C15" s="52">
        <v>5</v>
      </c>
      <c r="D15" s="52" t="s">
        <v>178</v>
      </c>
      <c r="E15" s="58">
        <f>COUNTIF($D$4:D15,D15)</f>
        <v>5</v>
      </c>
      <c r="F15" s="58" t="str">
        <f t="shared" si="1"/>
        <v>转5</v>
      </c>
      <c r="G15" s="52" t="s">
        <v>197</v>
      </c>
      <c r="H15" s="52" t="s">
        <v>12</v>
      </c>
      <c r="I15" s="53">
        <v>4500</v>
      </c>
      <c r="J15" s="52" t="s">
        <v>11</v>
      </c>
      <c r="K15" s="53">
        <f t="shared" si="0"/>
        <v>4500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14.25">
      <c r="A16" s="51"/>
      <c r="B16" s="52"/>
      <c r="C16" s="52">
        <v>6</v>
      </c>
      <c r="D16" s="52" t="s">
        <v>178</v>
      </c>
      <c r="E16" s="58">
        <f>COUNTIF($D$4:D16,D16)</f>
        <v>6</v>
      </c>
      <c r="F16" s="58" t="str">
        <f t="shared" si="1"/>
        <v>转6</v>
      </c>
      <c r="G16" s="52" t="s">
        <v>223</v>
      </c>
      <c r="H16" s="52" t="s">
        <v>224</v>
      </c>
      <c r="I16" s="53">
        <v>3500</v>
      </c>
      <c r="J16" s="52" t="s">
        <v>148</v>
      </c>
      <c r="K16" s="53">
        <f aca="true" t="shared" si="2" ref="K16:K32">I16</f>
        <v>3500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14.25">
      <c r="A17" s="51"/>
      <c r="B17" s="52"/>
      <c r="C17" s="52">
        <v>6</v>
      </c>
      <c r="D17" s="52" t="s">
        <v>183</v>
      </c>
      <c r="E17" s="58">
        <f>COUNTIF($D$4:D17,D17)</f>
        <v>2</v>
      </c>
      <c r="F17" s="58" t="str">
        <f t="shared" si="1"/>
        <v>现付2</v>
      </c>
      <c r="G17" s="52" t="s">
        <v>205</v>
      </c>
      <c r="H17" s="52" t="s">
        <v>2</v>
      </c>
      <c r="I17" s="53">
        <v>600</v>
      </c>
      <c r="J17" s="52" t="s">
        <v>166</v>
      </c>
      <c r="K17" s="53">
        <f t="shared" si="2"/>
        <v>600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ht="14.25">
      <c r="A18" s="51"/>
      <c r="B18" s="52"/>
      <c r="C18" s="52">
        <v>6</v>
      </c>
      <c r="D18" s="52" t="s">
        <v>185</v>
      </c>
      <c r="E18" s="58">
        <f>COUNTIF($D$4:D18,D18)</f>
        <v>4</v>
      </c>
      <c r="F18" s="58" t="str">
        <f aca="true" t="shared" si="3" ref="F18:F62">D18&amp;E18</f>
        <v>银付4</v>
      </c>
      <c r="G18" s="52" t="s">
        <v>225</v>
      </c>
      <c r="H18" s="52" t="s">
        <v>226</v>
      </c>
      <c r="I18" s="53">
        <v>10000</v>
      </c>
      <c r="J18" s="52" t="s">
        <v>227</v>
      </c>
      <c r="K18" s="53">
        <f t="shared" si="2"/>
        <v>10000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ht="14.25">
      <c r="A19" s="51"/>
      <c r="B19" s="52"/>
      <c r="C19" s="52">
        <v>6</v>
      </c>
      <c r="D19" s="52" t="s">
        <v>185</v>
      </c>
      <c r="E19" s="58">
        <f>COUNTIF($D$4:D19,D19)</f>
        <v>5</v>
      </c>
      <c r="F19" s="58" t="str">
        <f t="shared" si="3"/>
        <v>银付5</v>
      </c>
      <c r="G19" s="52" t="s">
        <v>228</v>
      </c>
      <c r="H19" s="52" t="s">
        <v>229</v>
      </c>
      <c r="I19" s="53">
        <v>3400</v>
      </c>
      <c r="J19" s="52" t="s">
        <v>227</v>
      </c>
      <c r="K19" s="53">
        <f t="shared" si="2"/>
        <v>3400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ht="14.25">
      <c r="A20" s="51"/>
      <c r="B20" s="52"/>
      <c r="C20" s="52">
        <v>7</v>
      </c>
      <c r="D20" s="52" t="s">
        <v>181</v>
      </c>
      <c r="E20" s="58">
        <f>COUNTIF($D$4:D20,D20)</f>
        <v>2</v>
      </c>
      <c r="F20" s="58" t="str">
        <f t="shared" si="3"/>
        <v>现收2</v>
      </c>
      <c r="G20" s="52" t="s">
        <v>230</v>
      </c>
      <c r="H20" s="52" t="s">
        <v>166</v>
      </c>
      <c r="I20" s="53">
        <v>500</v>
      </c>
      <c r="J20" s="52" t="s">
        <v>133</v>
      </c>
      <c r="K20" s="53">
        <f t="shared" si="2"/>
        <v>500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14.25">
      <c r="A21" s="51"/>
      <c r="B21" s="52"/>
      <c r="C21" s="52">
        <v>7</v>
      </c>
      <c r="D21" s="52" t="s">
        <v>183</v>
      </c>
      <c r="E21" s="58">
        <f>COUNTIF($D$4:D21,D21)</f>
        <v>3</v>
      </c>
      <c r="F21" s="58" t="str">
        <f t="shared" si="3"/>
        <v>现付3</v>
      </c>
      <c r="G21" s="52" t="s">
        <v>231</v>
      </c>
      <c r="H21" s="52" t="s">
        <v>210</v>
      </c>
      <c r="I21" s="53">
        <v>1200</v>
      </c>
      <c r="J21" s="52" t="s">
        <v>217</v>
      </c>
      <c r="K21" s="53">
        <f t="shared" si="2"/>
        <v>1200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ht="14.25">
      <c r="A22" s="51"/>
      <c r="B22" s="52"/>
      <c r="C22" s="52">
        <v>7</v>
      </c>
      <c r="D22" s="52" t="s">
        <v>183</v>
      </c>
      <c r="E22" s="58">
        <f>COUNTIF($D$4:D22,D22)</f>
        <v>4</v>
      </c>
      <c r="F22" s="58" t="str">
        <f t="shared" si="3"/>
        <v>现付4</v>
      </c>
      <c r="G22" s="52" t="s">
        <v>232</v>
      </c>
      <c r="H22" s="52" t="s">
        <v>233</v>
      </c>
      <c r="I22" s="53">
        <v>600</v>
      </c>
      <c r="J22" s="52" t="s">
        <v>217</v>
      </c>
      <c r="K22" s="53">
        <f t="shared" si="2"/>
        <v>600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ht="14.25">
      <c r="A23" s="51"/>
      <c r="B23" s="52"/>
      <c r="C23" s="52">
        <v>8</v>
      </c>
      <c r="D23" s="88" t="s">
        <v>178</v>
      </c>
      <c r="E23" s="58">
        <f>COUNTIF($D$4:D23,D23)</f>
        <v>7</v>
      </c>
      <c r="F23" s="58" t="str">
        <f t="shared" si="3"/>
        <v>转7</v>
      </c>
      <c r="G23" s="52" t="s">
        <v>249</v>
      </c>
      <c r="H23" s="52" t="s">
        <v>234</v>
      </c>
      <c r="I23" s="53">
        <v>28000</v>
      </c>
      <c r="J23" s="52" t="s">
        <v>200</v>
      </c>
      <c r="K23" s="53">
        <f t="shared" si="2"/>
        <v>28000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ht="14.25">
      <c r="A24" s="51"/>
      <c r="B24" s="52"/>
      <c r="C24" s="52">
        <v>8</v>
      </c>
      <c r="D24" s="88"/>
      <c r="E24" s="58">
        <f>COUNTIF($D$4:D24,D24)</f>
        <v>0</v>
      </c>
      <c r="F24" s="58" t="str">
        <f t="shared" si="3"/>
        <v>0</v>
      </c>
      <c r="G24" s="52"/>
      <c r="H24" s="52" t="s">
        <v>235</v>
      </c>
      <c r="I24" s="53">
        <v>1900</v>
      </c>
      <c r="J24" s="52" t="s">
        <v>200</v>
      </c>
      <c r="K24" s="53">
        <f t="shared" si="2"/>
        <v>1900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ht="14.25">
      <c r="A25" s="51"/>
      <c r="B25" s="52"/>
      <c r="C25" s="52">
        <v>9</v>
      </c>
      <c r="D25" s="88"/>
      <c r="E25" s="58">
        <f>COUNTIF($D$4:D25,D25)</f>
        <v>0</v>
      </c>
      <c r="F25" s="58" t="str">
        <f t="shared" si="3"/>
        <v>0</v>
      </c>
      <c r="G25" s="52"/>
      <c r="H25" s="52" t="s">
        <v>236</v>
      </c>
      <c r="I25" s="53">
        <v>850</v>
      </c>
      <c r="J25" s="52" t="s">
        <v>237</v>
      </c>
      <c r="K25" s="53">
        <f t="shared" si="2"/>
        <v>850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ht="14.25">
      <c r="A26" s="51"/>
      <c r="B26" s="52"/>
      <c r="C26" s="52">
        <v>9</v>
      </c>
      <c r="D26" s="88" t="s">
        <v>178</v>
      </c>
      <c r="E26" s="58">
        <f>COUNTIF($D$4:D26,D26)</f>
        <v>8</v>
      </c>
      <c r="F26" s="58" t="str">
        <f t="shared" si="3"/>
        <v>转8</v>
      </c>
      <c r="G26" s="52" t="s">
        <v>238</v>
      </c>
      <c r="H26" s="52" t="s">
        <v>239</v>
      </c>
      <c r="I26" s="53">
        <v>12000</v>
      </c>
      <c r="J26" s="52" t="s">
        <v>240</v>
      </c>
      <c r="K26" s="53">
        <f t="shared" si="2"/>
        <v>12000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ht="14.25">
      <c r="A27" s="51"/>
      <c r="B27" s="52"/>
      <c r="C27" s="52">
        <v>10</v>
      </c>
      <c r="D27" s="88"/>
      <c r="E27" s="58">
        <f>COUNTIF($D$4:D27,D27)</f>
        <v>0</v>
      </c>
      <c r="F27" s="58" t="str">
        <f t="shared" si="3"/>
        <v>0</v>
      </c>
      <c r="G27" s="52"/>
      <c r="H27" s="52" t="s">
        <v>241</v>
      </c>
      <c r="I27" s="53">
        <v>3000</v>
      </c>
      <c r="J27" s="52" t="s">
        <v>240</v>
      </c>
      <c r="K27" s="53">
        <f t="shared" si="2"/>
        <v>3000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ht="14.25">
      <c r="A28" s="51"/>
      <c r="B28" s="52"/>
      <c r="C28" s="52">
        <v>10</v>
      </c>
      <c r="D28" s="88"/>
      <c r="E28" s="58">
        <f>COUNTIF($D$4:D28,D28)</f>
        <v>0</v>
      </c>
      <c r="F28" s="58" t="str">
        <f t="shared" si="3"/>
        <v>0</v>
      </c>
      <c r="G28" s="52"/>
      <c r="H28" s="52" t="s">
        <v>236</v>
      </c>
      <c r="I28" s="53">
        <v>5000</v>
      </c>
      <c r="J28" s="52" t="s">
        <v>240</v>
      </c>
      <c r="K28" s="53">
        <f t="shared" si="2"/>
        <v>5000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ht="14.25">
      <c r="A29" s="51"/>
      <c r="B29" s="52"/>
      <c r="C29" s="52">
        <v>10</v>
      </c>
      <c r="D29" s="88" t="s">
        <v>178</v>
      </c>
      <c r="E29" s="58">
        <f>COUNTIF($D$4:D29,D29)</f>
        <v>9</v>
      </c>
      <c r="F29" s="58" t="str">
        <f t="shared" si="3"/>
        <v>转9</v>
      </c>
      <c r="G29" s="52" t="s">
        <v>242</v>
      </c>
      <c r="H29" s="52" t="s">
        <v>239</v>
      </c>
      <c r="I29" s="53">
        <v>1680</v>
      </c>
      <c r="J29" s="52" t="s">
        <v>243</v>
      </c>
      <c r="K29" s="53">
        <f t="shared" si="2"/>
        <v>1680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ht="14.25">
      <c r="A30" s="51"/>
      <c r="B30" s="52"/>
      <c r="C30" s="52">
        <v>10</v>
      </c>
      <c r="D30" s="88"/>
      <c r="E30" s="58">
        <f>COUNTIF($D$4:D30,D30)</f>
        <v>0</v>
      </c>
      <c r="F30" s="58" t="str">
        <f t="shared" si="3"/>
        <v>0</v>
      </c>
      <c r="G30" s="52"/>
      <c r="H30" s="52" t="s">
        <v>241</v>
      </c>
      <c r="I30" s="53">
        <v>420</v>
      </c>
      <c r="J30" s="52" t="s">
        <v>243</v>
      </c>
      <c r="K30" s="53">
        <f t="shared" si="2"/>
        <v>420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ht="14.25">
      <c r="A31" s="51"/>
      <c r="B31" s="52"/>
      <c r="C31" s="52">
        <v>10</v>
      </c>
      <c r="D31" s="88"/>
      <c r="E31" s="58">
        <f>COUNTIF($D$4:D31,D31)</f>
        <v>0</v>
      </c>
      <c r="F31" s="58" t="str">
        <f t="shared" si="3"/>
        <v>0</v>
      </c>
      <c r="G31" s="52"/>
      <c r="H31" s="52" t="s">
        <v>236</v>
      </c>
      <c r="I31" s="53">
        <v>700</v>
      </c>
      <c r="J31" s="52" t="s">
        <v>243</v>
      </c>
      <c r="K31" s="53">
        <f t="shared" si="2"/>
        <v>700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ht="14.25">
      <c r="A32" s="51"/>
      <c r="B32" s="52"/>
      <c r="C32" s="52">
        <v>11</v>
      </c>
      <c r="D32" s="54" t="s">
        <v>185</v>
      </c>
      <c r="E32" s="58">
        <f>COUNTIF($D$4:D32,D32)</f>
        <v>6</v>
      </c>
      <c r="F32" s="58" t="str">
        <f t="shared" si="3"/>
        <v>银付6</v>
      </c>
      <c r="G32" s="52" t="s">
        <v>244</v>
      </c>
      <c r="H32" s="52" t="s">
        <v>245</v>
      </c>
      <c r="I32" s="53">
        <v>600</v>
      </c>
      <c r="J32" s="52" t="s">
        <v>246</v>
      </c>
      <c r="K32" s="53">
        <f t="shared" si="2"/>
        <v>600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ht="14.25">
      <c r="A33" s="51"/>
      <c r="B33" s="52"/>
      <c r="C33" s="52">
        <v>11</v>
      </c>
      <c r="D33" s="52" t="s">
        <v>185</v>
      </c>
      <c r="E33" s="58">
        <f>COUNTIF($D$4:D33,D33)</f>
        <v>7</v>
      </c>
      <c r="F33" s="58" t="str">
        <f t="shared" si="3"/>
        <v>银付7</v>
      </c>
      <c r="G33" s="52" t="s">
        <v>208</v>
      </c>
      <c r="H33" s="52" t="s">
        <v>167</v>
      </c>
      <c r="I33" s="53">
        <v>900</v>
      </c>
      <c r="J33" s="52" t="s">
        <v>2</v>
      </c>
      <c r="K33" s="53">
        <f t="shared" si="0"/>
        <v>900</v>
      </c>
      <c r="L33" s="51">
        <f aca="true" t="shared" si="4" ref="L33:L62">IF(I33=K33,"","借贷不平！")</f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ht="14.25">
      <c r="A34" s="51"/>
      <c r="B34" s="52"/>
      <c r="C34" s="52">
        <v>12</v>
      </c>
      <c r="D34" s="52" t="s">
        <v>183</v>
      </c>
      <c r="E34" s="58">
        <f>COUNTIF($D$4:D34,D34)</f>
        <v>5</v>
      </c>
      <c r="F34" s="58" t="str">
        <f t="shared" si="3"/>
        <v>现付5</v>
      </c>
      <c r="G34" s="52" t="s">
        <v>207</v>
      </c>
      <c r="H34" s="52" t="s">
        <v>25</v>
      </c>
      <c r="I34" s="53">
        <v>100</v>
      </c>
      <c r="J34" s="52" t="s">
        <v>166</v>
      </c>
      <c r="K34" s="53">
        <f t="shared" si="0"/>
        <v>100</v>
      </c>
      <c r="L34" s="51">
        <f t="shared" si="4"/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256" ht="14.25">
      <c r="A35" s="51"/>
      <c r="B35" s="52"/>
      <c r="C35" s="52">
        <v>12</v>
      </c>
      <c r="D35" s="52" t="s">
        <v>178</v>
      </c>
      <c r="E35" s="58">
        <f>COUNTIF($D$4:D35,D35)</f>
        <v>10</v>
      </c>
      <c r="F35" s="58" t="str">
        <f t="shared" si="3"/>
        <v>转10</v>
      </c>
      <c r="G35" s="52" t="s">
        <v>199</v>
      </c>
      <c r="H35" s="52" t="s">
        <v>200</v>
      </c>
      <c r="I35" s="53">
        <v>5100</v>
      </c>
      <c r="J35" s="52" t="s">
        <v>25</v>
      </c>
      <c r="K35" s="53">
        <f t="shared" si="0"/>
        <v>5100</v>
      </c>
      <c r="L35" s="51">
        <f t="shared" si="4"/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spans="1:256" ht="14.25">
      <c r="A36" s="51"/>
      <c r="B36" s="52"/>
      <c r="C36" s="52">
        <v>12</v>
      </c>
      <c r="D36" s="52" t="s">
        <v>178</v>
      </c>
      <c r="E36" s="58">
        <f>COUNTIF($D$4:D36,D36)</f>
        <v>11</v>
      </c>
      <c r="F36" s="58" t="str">
        <f t="shared" si="3"/>
        <v>转11</v>
      </c>
      <c r="G36" s="52" t="s">
        <v>209</v>
      </c>
      <c r="H36" s="52" t="s">
        <v>12</v>
      </c>
      <c r="I36" s="53">
        <v>15000</v>
      </c>
      <c r="J36" s="52" t="s">
        <v>122</v>
      </c>
      <c r="K36" s="53">
        <f t="shared" si="0"/>
        <v>15000</v>
      </c>
      <c r="L36" s="51">
        <f t="shared" si="4"/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1:256" ht="14.25">
      <c r="A37" s="51"/>
      <c r="B37" s="52"/>
      <c r="C37" s="52">
        <v>13</v>
      </c>
      <c r="D37" s="52" t="s">
        <v>183</v>
      </c>
      <c r="E37" s="58">
        <f>COUNTIF($D$4:D37,D37)</f>
        <v>6</v>
      </c>
      <c r="F37" s="58" t="str">
        <f t="shared" si="3"/>
        <v>现付6</v>
      </c>
      <c r="G37" s="52" t="s">
        <v>212</v>
      </c>
      <c r="H37" s="52" t="s">
        <v>144</v>
      </c>
      <c r="I37" s="53">
        <v>50</v>
      </c>
      <c r="J37" s="52" t="s">
        <v>166</v>
      </c>
      <c r="K37" s="53">
        <f aca="true" t="shared" si="5" ref="K37:K48">I37</f>
        <v>50</v>
      </c>
      <c r="L37" s="51">
        <f t="shared" si="4"/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</row>
    <row r="38" spans="1:256" ht="14.25">
      <c r="A38" s="51"/>
      <c r="B38" s="52"/>
      <c r="C38" s="52">
        <v>13</v>
      </c>
      <c r="D38" s="52" t="s">
        <v>185</v>
      </c>
      <c r="E38" s="58">
        <f>COUNTIF($D$4:D38,D38)</f>
        <v>8</v>
      </c>
      <c r="F38" s="58" t="str">
        <f t="shared" si="3"/>
        <v>银付8</v>
      </c>
      <c r="G38" s="52" t="s">
        <v>208</v>
      </c>
      <c r="H38" s="52" t="s">
        <v>167</v>
      </c>
      <c r="I38" s="53">
        <v>1800</v>
      </c>
      <c r="J38" s="52" t="s">
        <v>2</v>
      </c>
      <c r="K38" s="53">
        <f t="shared" si="5"/>
        <v>1800</v>
      </c>
      <c r="L38" s="51">
        <f t="shared" si="4"/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</row>
    <row r="39" spans="1:256" ht="14.25">
      <c r="A39" s="51"/>
      <c r="B39" s="52"/>
      <c r="C39" s="52">
        <v>14</v>
      </c>
      <c r="D39" s="52" t="s">
        <v>183</v>
      </c>
      <c r="E39" s="58">
        <f>COUNTIF($D$4:D39,D39)</f>
        <v>7</v>
      </c>
      <c r="F39" s="58" t="str">
        <f t="shared" si="3"/>
        <v>现付7</v>
      </c>
      <c r="G39" s="52" t="s">
        <v>207</v>
      </c>
      <c r="H39" s="52" t="s">
        <v>25</v>
      </c>
      <c r="I39" s="53">
        <v>700</v>
      </c>
      <c r="J39" s="52" t="s">
        <v>166</v>
      </c>
      <c r="K39" s="53">
        <f t="shared" si="5"/>
        <v>700</v>
      </c>
      <c r="L39" s="51">
        <f t="shared" si="4"/>
      </c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256" ht="14.25">
      <c r="A40" s="51"/>
      <c r="B40" s="52"/>
      <c r="C40" s="52">
        <v>14</v>
      </c>
      <c r="D40" s="52" t="s">
        <v>178</v>
      </c>
      <c r="E40" s="58">
        <f>COUNTIF($D$4:D40,D40)</f>
        <v>12</v>
      </c>
      <c r="F40" s="58" t="str">
        <f t="shared" si="3"/>
        <v>转12</v>
      </c>
      <c r="G40" s="52" t="s">
        <v>199</v>
      </c>
      <c r="H40" s="52" t="s">
        <v>200</v>
      </c>
      <c r="I40" s="53">
        <v>15700</v>
      </c>
      <c r="J40" s="52" t="s">
        <v>25</v>
      </c>
      <c r="K40" s="53">
        <f t="shared" si="5"/>
        <v>15700</v>
      </c>
      <c r="L40" s="51">
        <f t="shared" si="4"/>
      </c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</row>
    <row r="41" spans="1:256" ht="14.25">
      <c r="A41" s="51"/>
      <c r="B41" s="52"/>
      <c r="C41" s="52">
        <v>15</v>
      </c>
      <c r="D41" s="52" t="s">
        <v>181</v>
      </c>
      <c r="E41" s="58">
        <f>COUNTIF($D$4:D41,D41)</f>
        <v>3</v>
      </c>
      <c r="F41" s="58" t="str">
        <f t="shared" si="3"/>
        <v>现收3</v>
      </c>
      <c r="G41" s="52" t="s">
        <v>213</v>
      </c>
      <c r="H41" s="52" t="s">
        <v>166</v>
      </c>
      <c r="I41" s="53">
        <v>20000</v>
      </c>
      <c r="J41" s="52" t="s">
        <v>2</v>
      </c>
      <c r="K41" s="53">
        <f t="shared" si="5"/>
        <v>20000</v>
      </c>
      <c r="L41" s="51">
        <f t="shared" si="4"/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</row>
    <row r="42" spans="1:256" ht="14.25">
      <c r="A42" s="51"/>
      <c r="B42" s="52"/>
      <c r="C42" s="52">
        <v>15</v>
      </c>
      <c r="D42" s="52" t="s">
        <v>183</v>
      </c>
      <c r="E42" s="58">
        <f>COUNTIF($D$4:D42,D42)</f>
        <v>8</v>
      </c>
      <c r="F42" s="58" t="str">
        <f t="shared" si="3"/>
        <v>现付8</v>
      </c>
      <c r="G42" s="52" t="s">
        <v>214</v>
      </c>
      <c r="H42" s="52" t="s">
        <v>168</v>
      </c>
      <c r="I42" s="53">
        <v>20000</v>
      </c>
      <c r="J42" s="52" t="s">
        <v>166</v>
      </c>
      <c r="K42" s="53">
        <f t="shared" si="5"/>
        <v>20000</v>
      </c>
      <c r="L42" s="51">
        <f t="shared" si="4"/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</row>
    <row r="43" spans="1:256" ht="14.25">
      <c r="A43" s="51"/>
      <c r="B43" s="52"/>
      <c r="C43" s="52">
        <v>16</v>
      </c>
      <c r="D43" s="52" t="s">
        <v>178</v>
      </c>
      <c r="E43" s="58">
        <f>COUNTIF($D$4:D43,D43)</f>
        <v>13</v>
      </c>
      <c r="F43" s="58" t="str">
        <f t="shared" si="3"/>
        <v>转13</v>
      </c>
      <c r="G43" s="52" t="s">
        <v>215</v>
      </c>
      <c r="H43" s="52" t="s">
        <v>210</v>
      </c>
      <c r="I43" s="53">
        <v>480</v>
      </c>
      <c r="J43" s="52" t="s">
        <v>211</v>
      </c>
      <c r="K43" s="53">
        <f t="shared" si="5"/>
        <v>480</v>
      </c>
      <c r="L43" s="51">
        <f t="shared" si="4"/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spans="1:256" ht="14.25">
      <c r="A44" s="51"/>
      <c r="B44" s="52"/>
      <c r="C44" s="52">
        <v>16</v>
      </c>
      <c r="D44" s="52" t="s">
        <v>181</v>
      </c>
      <c r="E44" s="58">
        <f>COUNTIF($D$4:D44,D44)</f>
        <v>4</v>
      </c>
      <c r="F44" s="58" t="str">
        <f t="shared" si="3"/>
        <v>现收4</v>
      </c>
      <c r="G44" s="52" t="s">
        <v>216</v>
      </c>
      <c r="H44" s="52" t="s">
        <v>217</v>
      </c>
      <c r="I44" s="53">
        <v>20</v>
      </c>
      <c r="J44" s="52" t="s">
        <v>211</v>
      </c>
      <c r="K44" s="53">
        <f t="shared" si="5"/>
        <v>20</v>
      </c>
      <c r="L44" s="51">
        <f t="shared" si="4"/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</row>
    <row r="45" spans="1:256" ht="14.25">
      <c r="A45" s="51"/>
      <c r="B45" s="52"/>
      <c r="C45" s="52">
        <v>17</v>
      </c>
      <c r="D45" s="52" t="s">
        <v>178</v>
      </c>
      <c r="E45" s="58">
        <f>COUNTIF($D$4:D45,D45)</f>
        <v>14</v>
      </c>
      <c r="F45" s="58" t="str">
        <f t="shared" si="3"/>
        <v>转14</v>
      </c>
      <c r="G45" s="52" t="s">
        <v>218</v>
      </c>
      <c r="H45" s="52" t="s">
        <v>115</v>
      </c>
      <c r="I45" s="53">
        <v>1200</v>
      </c>
      <c r="J45" s="52" t="s">
        <v>191</v>
      </c>
      <c r="K45" s="53">
        <f t="shared" si="5"/>
        <v>1200</v>
      </c>
      <c r="L45" s="51">
        <f t="shared" si="4"/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46" spans="1:256" ht="14.25">
      <c r="A46" s="51"/>
      <c r="B46" s="52"/>
      <c r="C46" s="52">
        <v>18</v>
      </c>
      <c r="D46" s="52" t="s">
        <v>178</v>
      </c>
      <c r="E46" s="58">
        <f>COUNTIF($D$4:D46,D46)</f>
        <v>15</v>
      </c>
      <c r="F46" s="58" t="str">
        <f t="shared" si="3"/>
        <v>转15</v>
      </c>
      <c r="G46" s="52" t="s">
        <v>219</v>
      </c>
      <c r="H46" s="52" t="s">
        <v>210</v>
      </c>
      <c r="I46" s="53">
        <v>370</v>
      </c>
      <c r="J46" s="52" t="s">
        <v>211</v>
      </c>
      <c r="K46" s="53">
        <f t="shared" si="5"/>
        <v>370</v>
      </c>
      <c r="L46" s="51">
        <f t="shared" si="4"/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</row>
    <row r="47" spans="1:256" ht="14.25">
      <c r="A47" s="51"/>
      <c r="B47" s="52"/>
      <c r="C47" s="52">
        <v>18</v>
      </c>
      <c r="D47" s="52" t="s">
        <v>181</v>
      </c>
      <c r="E47" s="58">
        <f>COUNTIF($D$4:D47,D47)</f>
        <v>5</v>
      </c>
      <c r="F47" s="58" t="str">
        <f t="shared" si="3"/>
        <v>现收5</v>
      </c>
      <c r="G47" s="52" t="s">
        <v>216</v>
      </c>
      <c r="H47" s="52" t="s">
        <v>166</v>
      </c>
      <c r="I47" s="53">
        <v>30</v>
      </c>
      <c r="J47" s="52" t="s">
        <v>211</v>
      </c>
      <c r="K47" s="53">
        <f t="shared" si="5"/>
        <v>30</v>
      </c>
      <c r="L47" s="51">
        <f t="shared" si="4"/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</row>
    <row r="48" spans="1:256" ht="14.25">
      <c r="A48" s="51"/>
      <c r="B48" s="52"/>
      <c r="C48" s="52">
        <v>19</v>
      </c>
      <c r="D48" s="52" t="s">
        <v>178</v>
      </c>
      <c r="E48" s="58">
        <f>COUNTIF($D$4:D48,D48)</f>
        <v>16</v>
      </c>
      <c r="F48" s="58" t="str">
        <f t="shared" si="3"/>
        <v>转16</v>
      </c>
      <c r="G48" s="52" t="s">
        <v>220</v>
      </c>
      <c r="H48" s="52" t="s">
        <v>221</v>
      </c>
      <c r="I48" s="53">
        <v>10000</v>
      </c>
      <c r="J48" s="52" t="s">
        <v>222</v>
      </c>
      <c r="K48" s="53">
        <f t="shared" si="5"/>
        <v>10000</v>
      </c>
      <c r="L48" s="51">
        <f t="shared" si="4"/>
      </c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</row>
    <row r="49" spans="1:256" ht="14.25">
      <c r="A49" s="51"/>
      <c r="B49" s="52"/>
      <c r="C49" s="52">
        <v>21</v>
      </c>
      <c r="D49" s="52" t="s">
        <v>187</v>
      </c>
      <c r="E49" s="58">
        <f>COUNTIF($D$4:D49,D49)</f>
        <v>3</v>
      </c>
      <c r="F49" s="58" t="str">
        <f t="shared" si="3"/>
        <v>银收3</v>
      </c>
      <c r="G49" s="52" t="s">
        <v>192</v>
      </c>
      <c r="H49" s="52" t="s">
        <v>79</v>
      </c>
      <c r="I49" s="53">
        <v>2500</v>
      </c>
      <c r="J49" s="52" t="s">
        <v>2</v>
      </c>
      <c r="K49" s="53">
        <f aca="true" t="shared" si="6" ref="K49:K60">I49</f>
        <v>2500</v>
      </c>
      <c r="L49" s="51">
        <f t="shared" si="4"/>
      </c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</row>
    <row r="50" spans="1:256" ht="14.25">
      <c r="A50" s="51"/>
      <c r="B50" s="52"/>
      <c r="C50" s="52">
        <v>21</v>
      </c>
      <c r="D50" s="52" t="s">
        <v>178</v>
      </c>
      <c r="E50" s="58">
        <f>COUNTIF($D$4:D50,D50)</f>
        <v>17</v>
      </c>
      <c r="F50" s="58" t="str">
        <f t="shared" si="3"/>
        <v>转17</v>
      </c>
      <c r="G50" s="52" t="s">
        <v>193</v>
      </c>
      <c r="H50" s="52" t="s">
        <v>2</v>
      </c>
      <c r="I50" s="53">
        <v>15000</v>
      </c>
      <c r="J50" s="52" t="s">
        <v>122</v>
      </c>
      <c r="K50" s="53">
        <f t="shared" si="6"/>
        <v>15000</v>
      </c>
      <c r="L50" s="51">
        <f t="shared" si="4"/>
      </c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</row>
    <row r="51" spans="1:256" ht="14.25">
      <c r="A51" s="51"/>
      <c r="B51" s="52"/>
      <c r="C51" s="52">
        <v>22</v>
      </c>
      <c r="D51" s="52" t="s">
        <v>185</v>
      </c>
      <c r="E51" s="58">
        <f>COUNTIF($D$4:D51,D51)</f>
        <v>9</v>
      </c>
      <c r="F51" s="58" t="str">
        <f t="shared" si="3"/>
        <v>银付9</v>
      </c>
      <c r="G51" s="52" t="s">
        <v>195</v>
      </c>
      <c r="H51" s="52" t="s">
        <v>79</v>
      </c>
      <c r="I51" s="53">
        <v>20000</v>
      </c>
      <c r="J51" s="52" t="s">
        <v>2</v>
      </c>
      <c r="K51" s="53">
        <f t="shared" si="6"/>
        <v>20000</v>
      </c>
      <c r="L51" s="51">
        <f t="shared" si="4"/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</row>
    <row r="52" spans="1:256" ht="14.25">
      <c r="A52" s="51"/>
      <c r="B52" s="52"/>
      <c r="C52" s="52">
        <v>23</v>
      </c>
      <c r="D52" s="52" t="s">
        <v>183</v>
      </c>
      <c r="E52" s="58">
        <f>COUNTIF($D$4:D52,D52)</f>
        <v>9</v>
      </c>
      <c r="F52" s="58" t="str">
        <f t="shared" si="3"/>
        <v>现付9</v>
      </c>
      <c r="G52" s="52" t="s">
        <v>196</v>
      </c>
      <c r="H52" s="52" t="s">
        <v>191</v>
      </c>
      <c r="I52" s="53">
        <v>7400</v>
      </c>
      <c r="J52" s="52" t="s">
        <v>25</v>
      </c>
      <c r="K52" s="53">
        <f t="shared" si="6"/>
        <v>7400</v>
      </c>
      <c r="L52" s="51">
        <f t="shared" si="4"/>
      </c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</row>
    <row r="53" spans="1:256" ht="14.25">
      <c r="A53" s="51"/>
      <c r="B53" s="52"/>
      <c r="C53" s="52">
        <v>24</v>
      </c>
      <c r="D53" s="52" t="s">
        <v>181</v>
      </c>
      <c r="E53" s="58">
        <f>COUNTIF($D$4:D53,D53)</f>
        <v>6</v>
      </c>
      <c r="F53" s="58" t="str">
        <f t="shared" si="3"/>
        <v>现收6</v>
      </c>
      <c r="G53" s="52" t="s">
        <v>197</v>
      </c>
      <c r="H53" s="52" t="s">
        <v>12</v>
      </c>
      <c r="I53" s="53">
        <v>4500</v>
      </c>
      <c r="J53" s="52" t="s">
        <v>11</v>
      </c>
      <c r="K53" s="53">
        <f t="shared" si="6"/>
        <v>4500</v>
      </c>
      <c r="L53" s="51">
        <f t="shared" si="4"/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</row>
    <row r="54" spans="1:256" ht="14.25">
      <c r="A54" s="51"/>
      <c r="B54" s="52"/>
      <c r="C54" s="52">
        <v>24</v>
      </c>
      <c r="D54" s="52" t="s">
        <v>178</v>
      </c>
      <c r="E54" s="58">
        <f>COUNTIF($D$4:D54,D54)</f>
        <v>18</v>
      </c>
      <c r="F54" s="58" t="str">
        <f t="shared" si="3"/>
        <v>转18</v>
      </c>
      <c r="G54" s="52" t="s">
        <v>198</v>
      </c>
      <c r="H54" s="52" t="s">
        <v>25</v>
      </c>
      <c r="I54" s="53">
        <v>7500</v>
      </c>
      <c r="J54" s="52" t="s">
        <v>11</v>
      </c>
      <c r="K54" s="53">
        <f t="shared" si="6"/>
        <v>7500</v>
      </c>
      <c r="L54" s="51">
        <f t="shared" si="4"/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</row>
    <row r="55" spans="1:256" ht="14.25">
      <c r="A55" s="51"/>
      <c r="B55" s="52"/>
      <c r="C55" s="52">
        <v>25</v>
      </c>
      <c r="D55" s="52" t="s">
        <v>183</v>
      </c>
      <c r="E55" s="58">
        <f>COUNTIF($D$4:D55,D55)</f>
        <v>10</v>
      </c>
      <c r="F55" s="58" t="str">
        <f t="shared" si="3"/>
        <v>现付10</v>
      </c>
      <c r="G55" s="52" t="s">
        <v>201</v>
      </c>
      <c r="H55" s="52" t="s">
        <v>12</v>
      </c>
      <c r="I55" s="53">
        <v>16000</v>
      </c>
      <c r="J55" s="52" t="s">
        <v>122</v>
      </c>
      <c r="K55" s="53">
        <f t="shared" si="6"/>
        <v>16000</v>
      </c>
      <c r="L55" s="51">
        <f t="shared" si="4"/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</row>
    <row r="56" spans="1:256" ht="14.25">
      <c r="A56" s="51"/>
      <c r="B56" s="52"/>
      <c r="C56" s="52">
        <v>26</v>
      </c>
      <c r="D56" s="52" t="s">
        <v>185</v>
      </c>
      <c r="E56" s="58">
        <f>COUNTIF($D$4:D56,D56)</f>
        <v>10</v>
      </c>
      <c r="F56" s="58" t="str">
        <f t="shared" si="3"/>
        <v>银付10</v>
      </c>
      <c r="G56" s="52" t="s">
        <v>202</v>
      </c>
      <c r="H56" s="52" t="s">
        <v>18</v>
      </c>
      <c r="I56" s="53">
        <v>500</v>
      </c>
      <c r="J56" s="52" t="s">
        <v>166</v>
      </c>
      <c r="K56" s="53">
        <f t="shared" si="6"/>
        <v>500</v>
      </c>
      <c r="L56" s="51">
        <f t="shared" si="4"/>
      </c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</row>
    <row r="57" spans="1:256" ht="14.25">
      <c r="A57" s="51"/>
      <c r="B57" s="52"/>
      <c r="C57" s="52">
        <v>26</v>
      </c>
      <c r="D57" s="52" t="s">
        <v>185</v>
      </c>
      <c r="E57" s="58">
        <f>COUNTIF($D$4:D57,D57)</f>
        <v>11</v>
      </c>
      <c r="F57" s="58" t="str">
        <f t="shared" si="3"/>
        <v>银付11</v>
      </c>
      <c r="G57" s="52" t="s">
        <v>203</v>
      </c>
      <c r="H57" s="52" t="s">
        <v>166</v>
      </c>
      <c r="I57" s="53">
        <v>2500</v>
      </c>
      <c r="J57" s="52" t="s">
        <v>122</v>
      </c>
      <c r="K57" s="53">
        <f t="shared" si="6"/>
        <v>2500</v>
      </c>
      <c r="L57" s="51">
        <f t="shared" si="4"/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</row>
    <row r="58" spans="1:256" ht="14.25">
      <c r="A58" s="51"/>
      <c r="B58" s="52"/>
      <c r="C58" s="52">
        <v>27</v>
      </c>
      <c r="D58" s="52" t="s">
        <v>181</v>
      </c>
      <c r="E58" s="58">
        <f>COUNTIF($D$4:D58,D58)</f>
        <v>7</v>
      </c>
      <c r="F58" s="58" t="str">
        <f t="shared" si="3"/>
        <v>现收7</v>
      </c>
      <c r="G58" s="52" t="s">
        <v>204</v>
      </c>
      <c r="H58" s="52" t="s">
        <v>12</v>
      </c>
      <c r="I58" s="53">
        <v>20000</v>
      </c>
      <c r="J58" s="52" t="s">
        <v>122</v>
      </c>
      <c r="K58" s="53">
        <f t="shared" si="6"/>
        <v>20000</v>
      </c>
      <c r="L58" s="51">
        <f t="shared" si="4"/>
      </c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</row>
    <row r="59" spans="1:256" ht="14.25">
      <c r="A59" s="51"/>
      <c r="B59" s="52"/>
      <c r="C59" s="52">
        <v>28</v>
      </c>
      <c r="D59" s="52" t="s">
        <v>183</v>
      </c>
      <c r="E59" s="58">
        <f>COUNTIF($D$4:D59,D59)</f>
        <v>11</v>
      </c>
      <c r="F59" s="58" t="str">
        <f t="shared" si="3"/>
        <v>现付11</v>
      </c>
      <c r="G59" s="52" t="s">
        <v>205</v>
      </c>
      <c r="H59" s="52" t="s">
        <v>2</v>
      </c>
      <c r="I59" s="53">
        <v>1500</v>
      </c>
      <c r="J59" s="52" t="s">
        <v>166</v>
      </c>
      <c r="K59" s="53">
        <f t="shared" si="6"/>
        <v>1500</v>
      </c>
      <c r="L59" s="51">
        <f t="shared" si="4"/>
      </c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</row>
    <row r="60" spans="1:256" ht="14.25">
      <c r="A60" s="51"/>
      <c r="B60" s="52"/>
      <c r="C60" s="52">
        <v>29</v>
      </c>
      <c r="D60" s="52" t="s">
        <v>183</v>
      </c>
      <c r="E60" s="58">
        <f>COUNTIF($D$4:D60,D60)</f>
        <v>12</v>
      </c>
      <c r="F60" s="58" t="str">
        <f t="shared" si="3"/>
        <v>现付12</v>
      </c>
      <c r="G60" s="52" t="s">
        <v>206</v>
      </c>
      <c r="H60" s="52" t="s">
        <v>2</v>
      </c>
      <c r="I60" s="53">
        <v>3000</v>
      </c>
      <c r="J60" s="52" t="s">
        <v>12</v>
      </c>
      <c r="K60" s="53">
        <f t="shared" si="6"/>
        <v>3000</v>
      </c>
      <c r="L60" s="51">
        <f t="shared" si="4"/>
      </c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</row>
    <row r="61" spans="1:256" ht="14.25">
      <c r="A61" s="51"/>
      <c r="B61" s="52"/>
      <c r="C61" s="52">
        <v>31</v>
      </c>
      <c r="D61" s="54" t="s">
        <v>185</v>
      </c>
      <c r="E61" s="58">
        <f>COUNTIF($D$4:D61,D61)</f>
        <v>12</v>
      </c>
      <c r="F61" s="58" t="str">
        <f t="shared" si="3"/>
        <v>银付12</v>
      </c>
      <c r="G61" s="52" t="s">
        <v>244</v>
      </c>
      <c r="H61" s="52" t="s">
        <v>245</v>
      </c>
      <c r="I61" s="53">
        <v>600</v>
      </c>
      <c r="J61" s="52" t="s">
        <v>246</v>
      </c>
      <c r="K61" s="53">
        <f>I61</f>
        <v>600</v>
      </c>
      <c r="L61" s="51">
        <f t="shared" si="4"/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</row>
    <row r="62" spans="1:256" ht="14.25">
      <c r="A62" s="51"/>
      <c r="B62" s="52"/>
      <c r="C62" s="52">
        <v>31</v>
      </c>
      <c r="D62" s="54" t="s">
        <v>185</v>
      </c>
      <c r="E62" s="58">
        <f>COUNTIF($D$4:D62,D62)</f>
        <v>13</v>
      </c>
      <c r="F62" s="58" t="str">
        <f t="shared" si="3"/>
        <v>银付13</v>
      </c>
      <c r="G62" s="52" t="s">
        <v>247</v>
      </c>
      <c r="H62" s="52" t="s">
        <v>248</v>
      </c>
      <c r="I62" s="53">
        <v>400</v>
      </c>
      <c r="J62" s="52" t="s">
        <v>246</v>
      </c>
      <c r="K62" s="53">
        <f>I62</f>
        <v>400</v>
      </c>
      <c r="L62" s="51">
        <f t="shared" si="4"/>
      </c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</row>
    <row r="63" spans="1:256" ht="14.25">
      <c r="A63" s="51"/>
      <c r="B63" s="51"/>
      <c r="C63" s="51"/>
      <c r="D63" s="55"/>
      <c r="E63" s="55"/>
      <c r="F63" s="55"/>
      <c r="G63" s="51"/>
      <c r="H63" s="51"/>
      <c r="I63" s="56"/>
      <c r="J63" s="51"/>
      <c r="K63" s="56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</row>
    <row r="64" spans="1:256" ht="14.25">
      <c r="A64" s="51"/>
      <c r="B64" s="51"/>
      <c r="C64" s="51"/>
      <c r="D64" s="51"/>
      <c r="E64" s="51"/>
      <c r="F64" s="51"/>
      <c r="G64" s="51"/>
      <c r="H64" s="51"/>
      <c r="I64" s="56"/>
      <c r="J64" s="51"/>
      <c r="K64" s="56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</row>
    <row r="65" spans="1:256" ht="14.25">
      <c r="A65" s="51"/>
      <c r="B65" s="51"/>
      <c r="C65" s="51"/>
      <c r="D65" s="51"/>
      <c r="E65" s="51"/>
      <c r="F65" s="51"/>
      <c r="G65" s="51"/>
      <c r="H65" s="51"/>
      <c r="I65" s="56"/>
      <c r="J65" s="51"/>
      <c r="K65" s="56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56" ht="14.25">
      <c r="A66" s="51"/>
      <c r="B66" s="51"/>
      <c r="C66" s="51"/>
      <c r="D66" s="51"/>
      <c r="E66" s="51"/>
      <c r="F66" s="51"/>
      <c r="G66" s="51"/>
      <c r="H66" s="51"/>
      <c r="I66" s="56"/>
      <c r="J66" s="51"/>
      <c r="K66" s="56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</row>
    <row r="67" spans="1:256" ht="14.25">
      <c r="A67" s="51"/>
      <c r="B67" s="51"/>
      <c r="C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</row>
    <row r="68" spans="1:256" ht="14.25">
      <c r="A68" s="51"/>
      <c r="B68" s="51"/>
      <c r="C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</row>
    <row r="69" spans="1:256" ht="14.25">
      <c r="A69" s="51"/>
      <c r="B69" s="51"/>
      <c r="C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  <c r="IV69" s="51"/>
    </row>
    <row r="70" spans="1:256" ht="14.25">
      <c r="A70" s="51"/>
      <c r="B70" s="51"/>
      <c r="C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</row>
    <row r="71" spans="1:256" ht="14.25">
      <c r="A71" s="51"/>
      <c r="B71" s="51"/>
      <c r="C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  <c r="IV71" s="51"/>
    </row>
    <row r="72" spans="1:256" ht="14.25">
      <c r="A72" s="51"/>
      <c r="B72" s="51"/>
      <c r="C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  <c r="IV72" s="51"/>
    </row>
    <row r="73" spans="1:256" ht="14.25">
      <c r="A73" s="51"/>
      <c r="B73" s="51"/>
      <c r="C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</row>
    <row r="74" spans="1:256" ht="14.25">
      <c r="A74" s="51"/>
      <c r="B74" s="51"/>
      <c r="C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  <c r="IV74" s="51"/>
    </row>
    <row r="75" spans="1:256" ht="14.25">
      <c r="A75" s="51"/>
      <c r="B75" s="51"/>
      <c r="C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  <c r="IV75" s="51"/>
    </row>
    <row r="76" spans="1:256" ht="14.25">
      <c r="A76" s="51"/>
      <c r="B76" s="51"/>
      <c r="C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</row>
    <row r="77" spans="1:256" ht="14.25">
      <c r="A77" s="51"/>
      <c r="B77" s="51"/>
      <c r="C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  <c r="IV77" s="51"/>
    </row>
    <row r="78" spans="1:256" ht="14.25">
      <c r="A78" s="51"/>
      <c r="B78" s="51"/>
      <c r="C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  <c r="IV78" s="51"/>
    </row>
    <row r="79" spans="1:256" ht="14.25">
      <c r="A79" s="51"/>
      <c r="B79" s="51"/>
      <c r="C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</row>
    <row r="80" spans="1:256" ht="14.25">
      <c r="A80" s="51"/>
      <c r="B80" s="51"/>
      <c r="C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  <c r="IV80" s="51"/>
    </row>
    <row r="81" spans="1:256" ht="14.25">
      <c r="A81" s="51"/>
      <c r="B81" s="51"/>
      <c r="C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  <c r="IV81" s="51"/>
    </row>
    <row r="82" spans="1:256" ht="14.25">
      <c r="A82" s="51"/>
      <c r="B82" s="51"/>
      <c r="C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</row>
    <row r="83" spans="1:256" ht="14.25">
      <c r="A83" s="51"/>
      <c r="B83" s="51"/>
      <c r="C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  <c r="IV83" s="51"/>
    </row>
    <row r="84" spans="1:256" ht="14.25">
      <c r="A84" s="51"/>
      <c r="B84" s="51"/>
      <c r="C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  <c r="IV84" s="51"/>
    </row>
    <row r="85" spans="1:256" ht="14.25">
      <c r="A85" s="51"/>
      <c r="B85" s="51"/>
      <c r="C85" s="51"/>
      <c r="D85" s="51"/>
      <c r="E85" s="51"/>
      <c r="F85" s="51"/>
      <c r="G85" s="51"/>
      <c r="H85" s="51"/>
      <c r="I85" s="56"/>
      <c r="J85" s="51"/>
      <c r="K85" s="56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</row>
    <row r="86" spans="1:256" ht="14.25">
      <c r="A86" s="51"/>
      <c r="B86" s="51"/>
      <c r="C86" s="51"/>
      <c r="D86" s="51"/>
      <c r="E86" s="51"/>
      <c r="F86" s="51"/>
      <c r="G86" s="51"/>
      <c r="H86" s="51"/>
      <c r="I86" s="56"/>
      <c r="J86" s="51"/>
      <c r="K86" s="5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  <c r="IV86" s="51"/>
    </row>
    <row r="87" spans="1:256" ht="14.25">
      <c r="A87" s="51"/>
      <c r="B87" s="51"/>
      <c r="C87" s="51"/>
      <c r="D87" s="51"/>
      <c r="E87" s="51"/>
      <c r="F87" s="51"/>
      <c r="G87" s="51"/>
      <c r="H87" s="51"/>
      <c r="I87" s="56"/>
      <c r="J87" s="51"/>
      <c r="K87" s="56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  <c r="IV87" s="51"/>
    </row>
    <row r="88" spans="1:256" ht="14.25">
      <c r="A88" s="51"/>
      <c r="B88" s="51"/>
      <c r="C88" s="51"/>
      <c r="D88" s="51"/>
      <c r="E88" s="51"/>
      <c r="F88" s="51"/>
      <c r="G88" s="51"/>
      <c r="H88" s="51"/>
      <c r="I88" s="56"/>
      <c r="J88" s="51"/>
      <c r="K88" s="56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</row>
    <row r="89" spans="1:256" ht="14.25">
      <c r="A89" s="51"/>
      <c r="B89" s="51"/>
      <c r="C89" s="51"/>
      <c r="D89" s="51"/>
      <c r="E89" s="51"/>
      <c r="F89" s="51"/>
      <c r="G89" s="51"/>
      <c r="H89" s="51"/>
      <c r="I89" s="56"/>
      <c r="J89" s="51"/>
      <c r="K89" s="56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</row>
    <row r="90" spans="1:256" ht="14.25">
      <c r="A90" s="51"/>
      <c r="B90" s="51"/>
      <c r="C90" s="51"/>
      <c r="D90" s="51"/>
      <c r="E90" s="51"/>
      <c r="F90" s="51"/>
      <c r="G90" s="51"/>
      <c r="H90" s="51"/>
      <c r="I90" s="56"/>
      <c r="J90" s="51"/>
      <c r="K90" s="56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  <c r="IV90" s="51"/>
    </row>
    <row r="91" spans="1:256" ht="14.25">
      <c r="A91" s="51"/>
      <c r="B91" s="51"/>
      <c r="C91" s="51"/>
      <c r="D91" s="51"/>
      <c r="E91" s="51"/>
      <c r="F91" s="51"/>
      <c r="G91" s="51"/>
      <c r="H91" s="51"/>
      <c r="I91" s="56"/>
      <c r="J91" s="51"/>
      <c r="K91" s="56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</row>
    <row r="92" spans="1:256" ht="14.25">
      <c r="A92" s="51"/>
      <c r="B92" s="51"/>
      <c r="C92" s="51"/>
      <c r="D92" s="51"/>
      <c r="E92" s="51"/>
      <c r="F92" s="51"/>
      <c r="G92" s="51"/>
      <c r="H92" s="51"/>
      <c r="I92" s="56"/>
      <c r="J92" s="51"/>
      <c r="K92" s="56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  <c r="IV92" s="51"/>
    </row>
    <row r="93" spans="1:256" ht="14.25">
      <c r="A93" s="51"/>
      <c r="B93" s="51"/>
      <c r="C93" s="51"/>
      <c r="D93" s="51"/>
      <c r="E93" s="51"/>
      <c r="F93" s="51"/>
      <c r="G93" s="51"/>
      <c r="H93" s="51"/>
      <c r="I93" s="56"/>
      <c r="J93" s="51"/>
      <c r="K93" s="56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  <c r="IV93" s="51"/>
    </row>
    <row r="94" spans="1:256" ht="14.25">
      <c r="A94" s="51"/>
      <c r="B94" s="51"/>
      <c r="C94" s="51"/>
      <c r="D94" s="51"/>
      <c r="E94" s="51"/>
      <c r="F94" s="51"/>
      <c r="G94" s="51"/>
      <c r="H94" s="51"/>
      <c r="I94" s="56"/>
      <c r="J94" s="51"/>
      <c r="K94" s="56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  <c r="IV94" s="51"/>
    </row>
    <row r="95" spans="1:256" ht="14.25">
      <c r="A95" s="51"/>
      <c r="B95" s="51"/>
      <c r="C95" s="51"/>
      <c r="D95" s="51"/>
      <c r="E95" s="51"/>
      <c r="F95" s="51"/>
      <c r="G95" s="51"/>
      <c r="H95" s="51"/>
      <c r="I95" s="56"/>
      <c r="J95" s="51"/>
      <c r="K95" s="56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  <c r="IV95" s="51"/>
    </row>
    <row r="96" spans="1:256" ht="14.25">
      <c r="A96" s="51"/>
      <c r="B96" s="51"/>
      <c r="C96" s="51"/>
      <c r="D96" s="51"/>
      <c r="E96" s="51"/>
      <c r="F96" s="51"/>
      <c r="G96" s="51"/>
      <c r="H96" s="51"/>
      <c r="I96" s="56"/>
      <c r="J96" s="51"/>
      <c r="K96" s="56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  <c r="IV96" s="51"/>
    </row>
    <row r="97" spans="1:256" ht="14.25">
      <c r="A97" s="51"/>
      <c r="B97" s="51"/>
      <c r="C97" s="51"/>
      <c r="D97" s="51"/>
      <c r="E97" s="51"/>
      <c r="F97" s="51"/>
      <c r="G97" s="51"/>
      <c r="H97" s="51"/>
      <c r="I97" s="56"/>
      <c r="J97" s="51"/>
      <c r="K97" s="56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  <c r="IV97" s="51"/>
    </row>
    <row r="98" spans="1:256" ht="14.25">
      <c r="A98" s="51"/>
      <c r="B98" s="51"/>
      <c r="C98" s="51"/>
      <c r="D98" s="51"/>
      <c r="E98" s="51"/>
      <c r="F98" s="51"/>
      <c r="G98" s="51"/>
      <c r="H98" s="51"/>
      <c r="I98" s="56"/>
      <c r="J98" s="51"/>
      <c r="K98" s="56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  <c r="IV98" s="51"/>
    </row>
    <row r="99" spans="1:256" ht="14.25">
      <c r="A99" s="51"/>
      <c r="B99" s="51"/>
      <c r="C99" s="51"/>
      <c r="D99" s="51"/>
      <c r="E99" s="51"/>
      <c r="F99" s="51"/>
      <c r="G99" s="51"/>
      <c r="H99" s="51"/>
      <c r="I99" s="56"/>
      <c r="J99" s="51"/>
      <c r="K99" s="56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  <c r="IV99" s="51"/>
    </row>
    <row r="100" spans="1:256" ht="14.25">
      <c r="A100" s="51"/>
      <c r="B100" s="51"/>
      <c r="C100" s="51"/>
      <c r="D100" s="51"/>
      <c r="E100" s="51"/>
      <c r="F100" s="51"/>
      <c r="G100" s="51"/>
      <c r="H100" s="51"/>
      <c r="I100" s="56"/>
      <c r="J100" s="51"/>
      <c r="K100" s="56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  <c r="IV100" s="51"/>
    </row>
    <row r="101" spans="1:256" ht="14.25">
      <c r="A101" s="51"/>
      <c r="B101" s="51"/>
      <c r="C101" s="51"/>
      <c r="D101" s="51"/>
      <c r="E101" s="51"/>
      <c r="F101" s="51"/>
      <c r="G101" s="51"/>
      <c r="H101" s="51"/>
      <c r="I101" s="56"/>
      <c r="J101" s="51"/>
      <c r="K101" s="56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</row>
    <row r="102" spans="1:256" ht="14.25">
      <c r="A102" s="51"/>
      <c r="B102" s="51"/>
      <c r="C102" s="51"/>
      <c r="D102" s="51"/>
      <c r="E102" s="51"/>
      <c r="F102" s="51"/>
      <c r="G102" s="51"/>
      <c r="H102" s="51"/>
      <c r="I102" s="56"/>
      <c r="J102" s="51"/>
      <c r="K102" s="56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  <c r="IV102" s="51"/>
    </row>
    <row r="103" spans="1:256" ht="14.25">
      <c r="A103" s="51"/>
      <c r="B103" s="51"/>
      <c r="C103" s="51"/>
      <c r="D103" s="51"/>
      <c r="E103" s="51"/>
      <c r="F103" s="51"/>
      <c r="G103" s="51"/>
      <c r="H103" s="51"/>
      <c r="I103" s="56"/>
      <c r="J103" s="51"/>
      <c r="K103" s="56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  <c r="IV103" s="51"/>
    </row>
    <row r="104" spans="1:256" ht="14.25">
      <c r="A104" s="51"/>
      <c r="B104" s="51"/>
      <c r="C104" s="51"/>
      <c r="D104" s="51"/>
      <c r="E104" s="51"/>
      <c r="F104" s="51"/>
      <c r="G104" s="51"/>
      <c r="H104" s="51"/>
      <c r="I104" s="56"/>
      <c r="J104" s="51"/>
      <c r="K104" s="56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</row>
    <row r="105" spans="1:256" ht="14.25">
      <c r="A105" s="51"/>
      <c r="B105" s="51"/>
      <c r="C105" s="51"/>
      <c r="D105" s="51"/>
      <c r="E105" s="51"/>
      <c r="F105" s="51"/>
      <c r="G105" s="51"/>
      <c r="H105" s="51"/>
      <c r="I105" s="56"/>
      <c r="J105" s="51"/>
      <c r="K105" s="56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  <c r="IV105" s="51"/>
    </row>
    <row r="106" spans="1:256" ht="14.25">
      <c r="A106" s="51"/>
      <c r="B106" s="51"/>
      <c r="C106" s="51"/>
      <c r="D106" s="51"/>
      <c r="E106" s="51"/>
      <c r="F106" s="51"/>
      <c r="G106" s="51"/>
      <c r="H106" s="51"/>
      <c r="I106" s="56"/>
      <c r="J106" s="51"/>
      <c r="K106" s="56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  <c r="IV106" s="51"/>
    </row>
    <row r="107" spans="1:256" ht="14.25">
      <c r="A107" s="51"/>
      <c r="B107" s="51"/>
      <c r="C107" s="51"/>
      <c r="D107" s="51"/>
      <c r="E107" s="51"/>
      <c r="F107" s="51"/>
      <c r="G107" s="51"/>
      <c r="H107" s="51"/>
      <c r="I107" s="56"/>
      <c r="J107" s="51"/>
      <c r="K107" s="56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  <c r="IV107" s="51"/>
    </row>
    <row r="108" spans="1:256" ht="14.25">
      <c r="A108" s="51"/>
      <c r="B108" s="51"/>
      <c r="C108" s="51"/>
      <c r="D108" s="51"/>
      <c r="E108" s="51"/>
      <c r="F108" s="51"/>
      <c r="G108" s="51"/>
      <c r="H108" s="51"/>
      <c r="I108" s="56"/>
      <c r="J108" s="51"/>
      <c r="K108" s="56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  <c r="IV108" s="51"/>
    </row>
    <row r="109" spans="1:256" ht="14.25">
      <c r="A109" s="51"/>
      <c r="B109" s="51"/>
      <c r="C109" s="51"/>
      <c r="D109" s="51"/>
      <c r="E109" s="51"/>
      <c r="F109" s="51"/>
      <c r="G109" s="51"/>
      <c r="H109" s="51"/>
      <c r="I109" s="56"/>
      <c r="J109" s="51"/>
      <c r="K109" s="56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  <c r="IV109" s="51"/>
    </row>
    <row r="110" spans="1:256" ht="14.25">
      <c r="A110" s="51"/>
      <c r="B110" s="51"/>
      <c r="C110" s="51"/>
      <c r="D110" s="51"/>
      <c r="E110" s="51"/>
      <c r="F110" s="51"/>
      <c r="G110" s="51"/>
      <c r="H110" s="51"/>
      <c r="I110" s="56"/>
      <c r="J110" s="51"/>
      <c r="K110" s="56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  <c r="IV110" s="51"/>
    </row>
    <row r="111" spans="1:256" ht="14.25">
      <c r="A111" s="51"/>
      <c r="B111" s="51"/>
      <c r="C111" s="51"/>
      <c r="D111" s="51"/>
      <c r="E111" s="51"/>
      <c r="F111" s="51"/>
      <c r="G111" s="51"/>
      <c r="H111" s="51"/>
      <c r="I111" s="56"/>
      <c r="J111" s="51"/>
      <c r="K111" s="56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  <c r="IV111" s="51"/>
    </row>
    <row r="112" spans="1:256" ht="14.25">
      <c r="A112" s="51"/>
      <c r="B112" s="51"/>
      <c r="C112" s="51"/>
      <c r="D112" s="51"/>
      <c r="E112" s="51"/>
      <c r="F112" s="51"/>
      <c r="G112" s="51"/>
      <c r="H112" s="51"/>
      <c r="I112" s="56"/>
      <c r="J112" s="51"/>
      <c r="K112" s="56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  <c r="IV112" s="51"/>
    </row>
    <row r="113" spans="1:256" ht="14.25">
      <c r="A113" s="51"/>
      <c r="B113" s="51"/>
      <c r="C113" s="51"/>
      <c r="D113" s="51"/>
      <c r="E113" s="51"/>
      <c r="F113" s="51"/>
      <c r="G113" s="51"/>
      <c r="H113" s="51"/>
      <c r="I113" s="56"/>
      <c r="J113" s="51"/>
      <c r="K113" s="56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  <c r="IS113" s="51"/>
      <c r="IT113" s="51"/>
      <c r="IU113" s="51"/>
      <c r="IV113" s="51"/>
    </row>
    <row r="114" spans="1:256" ht="14.25">
      <c r="A114" s="51"/>
      <c r="B114" s="51"/>
      <c r="C114" s="51"/>
      <c r="D114" s="51"/>
      <c r="E114" s="51"/>
      <c r="F114" s="51"/>
      <c r="G114" s="51"/>
      <c r="H114" s="51"/>
      <c r="I114" s="56"/>
      <c r="J114" s="51"/>
      <c r="K114" s="56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  <c r="IV114" s="51"/>
    </row>
    <row r="115" spans="1:256" ht="14.25">
      <c r="A115" s="51"/>
      <c r="B115" s="51"/>
      <c r="C115" s="51"/>
      <c r="D115" s="51"/>
      <c r="E115" s="51"/>
      <c r="F115" s="51"/>
      <c r="G115" s="51"/>
      <c r="H115" s="51"/>
      <c r="I115" s="56"/>
      <c r="J115" s="51"/>
      <c r="K115" s="56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  <c r="IV115" s="51"/>
    </row>
    <row r="116" spans="1:256" ht="14.25">
      <c r="A116" s="51"/>
      <c r="B116" s="51"/>
      <c r="C116" s="51"/>
      <c r="D116" s="51"/>
      <c r="E116" s="51"/>
      <c r="F116" s="51"/>
      <c r="G116" s="51"/>
      <c r="H116" s="51"/>
      <c r="I116" s="56"/>
      <c r="J116" s="51"/>
      <c r="K116" s="56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</row>
    <row r="117" spans="1:256" ht="14.25">
      <c r="A117" s="51"/>
      <c r="B117" s="51"/>
      <c r="C117" s="51"/>
      <c r="D117" s="51"/>
      <c r="E117" s="51"/>
      <c r="F117" s="51"/>
      <c r="G117" s="51"/>
      <c r="H117" s="51"/>
      <c r="I117" s="56"/>
      <c r="J117" s="51"/>
      <c r="K117" s="56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  <c r="IV117" s="51"/>
    </row>
    <row r="118" spans="1:256" ht="14.25">
      <c r="A118" s="51"/>
      <c r="B118" s="51"/>
      <c r="C118" s="51"/>
      <c r="D118" s="51"/>
      <c r="E118" s="51"/>
      <c r="F118" s="51"/>
      <c r="G118" s="51"/>
      <c r="H118" s="51"/>
      <c r="I118" s="56"/>
      <c r="J118" s="51"/>
      <c r="K118" s="56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  <c r="IV118" s="51"/>
    </row>
    <row r="119" spans="1:256" ht="14.25">
      <c r="A119" s="51"/>
      <c r="B119" s="51"/>
      <c r="C119" s="51"/>
      <c r="D119" s="51"/>
      <c r="E119" s="51"/>
      <c r="F119" s="51"/>
      <c r="G119" s="51"/>
      <c r="H119" s="51"/>
      <c r="I119" s="56"/>
      <c r="J119" s="51"/>
      <c r="K119" s="56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  <c r="IV119" s="51"/>
    </row>
    <row r="120" spans="1:256" ht="14.25">
      <c r="A120" s="51"/>
      <c r="B120" s="51"/>
      <c r="C120" s="51"/>
      <c r="D120" s="51"/>
      <c r="E120" s="51"/>
      <c r="F120" s="51"/>
      <c r="G120" s="51"/>
      <c r="H120" s="51"/>
      <c r="I120" s="56"/>
      <c r="J120" s="51"/>
      <c r="K120" s="56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</row>
    <row r="121" spans="1:256" ht="14.25">
      <c r="A121" s="51"/>
      <c r="B121" s="51"/>
      <c r="C121" s="51"/>
      <c r="D121" s="51"/>
      <c r="E121" s="51"/>
      <c r="F121" s="51"/>
      <c r="G121" s="51"/>
      <c r="H121" s="51"/>
      <c r="I121" s="56"/>
      <c r="J121" s="51"/>
      <c r="K121" s="56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  <c r="IV121" s="51"/>
    </row>
    <row r="122" spans="1:256" ht="14.25">
      <c r="A122" s="51"/>
      <c r="B122" s="51"/>
      <c r="C122" s="51"/>
      <c r="D122" s="51"/>
      <c r="E122" s="51"/>
      <c r="F122" s="51"/>
      <c r="G122" s="51"/>
      <c r="H122" s="51"/>
      <c r="I122" s="56"/>
      <c r="J122" s="51"/>
      <c r="K122" s="56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</row>
    <row r="123" spans="1:256" ht="14.25">
      <c r="A123" s="51"/>
      <c r="B123" s="51"/>
      <c r="C123" s="51"/>
      <c r="D123" s="51"/>
      <c r="E123" s="51"/>
      <c r="F123" s="51"/>
      <c r="G123" s="51"/>
      <c r="H123" s="51"/>
      <c r="I123" s="56"/>
      <c r="J123" s="51"/>
      <c r="K123" s="56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  <c r="IV123" s="51"/>
    </row>
    <row r="124" spans="1:256" ht="14.25">
      <c r="A124" s="51"/>
      <c r="B124" s="51"/>
      <c r="C124" s="51"/>
      <c r="D124" s="51"/>
      <c r="E124" s="51"/>
      <c r="F124" s="51"/>
      <c r="G124" s="51"/>
      <c r="H124" s="51"/>
      <c r="I124" s="56"/>
      <c r="J124" s="51"/>
      <c r="K124" s="56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  <c r="IV124" s="51"/>
    </row>
    <row r="125" spans="1:256" ht="14.25">
      <c r="A125" s="51"/>
      <c r="B125" s="51"/>
      <c r="C125" s="51"/>
      <c r="D125" s="51"/>
      <c r="E125" s="51"/>
      <c r="F125" s="51"/>
      <c r="G125" s="51"/>
      <c r="H125" s="51"/>
      <c r="I125" s="56"/>
      <c r="J125" s="51"/>
      <c r="K125" s="56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</row>
    <row r="126" spans="1:256" ht="14.25">
      <c r="A126" s="51"/>
      <c r="B126" s="51"/>
      <c r="C126" s="51"/>
      <c r="D126" s="51"/>
      <c r="E126" s="51"/>
      <c r="F126" s="51"/>
      <c r="G126" s="51"/>
      <c r="H126" s="51"/>
      <c r="I126" s="56"/>
      <c r="J126" s="51"/>
      <c r="K126" s="56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  <c r="IV126" s="51"/>
    </row>
    <row r="127" spans="1:256" ht="14.25">
      <c r="A127" s="51"/>
      <c r="B127" s="51"/>
      <c r="C127" s="51"/>
      <c r="D127" s="51"/>
      <c r="E127" s="51"/>
      <c r="F127" s="51"/>
      <c r="G127" s="51"/>
      <c r="H127" s="51"/>
      <c r="I127" s="56"/>
      <c r="J127" s="51"/>
      <c r="K127" s="56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  <c r="IT127" s="51"/>
      <c r="IU127" s="51"/>
      <c r="IV127" s="51"/>
    </row>
    <row r="128" spans="1:256" ht="14.25">
      <c r="A128" s="51"/>
      <c r="B128" s="51"/>
      <c r="C128" s="51"/>
      <c r="D128" s="51"/>
      <c r="E128" s="51"/>
      <c r="F128" s="51"/>
      <c r="G128" s="51"/>
      <c r="H128" s="51"/>
      <c r="I128" s="56"/>
      <c r="J128" s="51"/>
      <c r="K128" s="56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  <c r="IV128" s="51"/>
    </row>
    <row r="129" spans="1:256" ht="14.25">
      <c r="A129" s="51"/>
      <c r="B129" s="51"/>
      <c r="C129" s="51"/>
      <c r="D129" s="51"/>
      <c r="E129" s="51"/>
      <c r="F129" s="51"/>
      <c r="G129" s="51"/>
      <c r="H129" s="51"/>
      <c r="I129" s="56"/>
      <c r="J129" s="51"/>
      <c r="K129" s="56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  <c r="IS129" s="51"/>
      <c r="IT129" s="51"/>
      <c r="IU129" s="51"/>
      <c r="IV129" s="51"/>
    </row>
    <row r="130" spans="1:256" ht="14.25">
      <c r="A130" s="51"/>
      <c r="B130" s="51"/>
      <c r="C130" s="51"/>
      <c r="D130" s="51"/>
      <c r="E130" s="51"/>
      <c r="F130" s="51"/>
      <c r="G130" s="51"/>
      <c r="H130" s="51"/>
      <c r="I130" s="56"/>
      <c r="J130" s="51"/>
      <c r="K130" s="56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  <c r="IS130" s="51"/>
      <c r="IT130" s="51"/>
      <c r="IU130" s="51"/>
      <c r="IV130" s="51"/>
    </row>
    <row r="131" spans="1:256" ht="14.25">
      <c r="A131" s="51"/>
      <c r="B131" s="51"/>
      <c r="C131" s="51"/>
      <c r="D131" s="51"/>
      <c r="E131" s="51"/>
      <c r="F131" s="51"/>
      <c r="G131" s="51"/>
      <c r="H131" s="51"/>
      <c r="I131" s="56"/>
      <c r="J131" s="51"/>
      <c r="K131" s="56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  <c r="IT131" s="51"/>
      <c r="IU131" s="51"/>
      <c r="IV131" s="51"/>
    </row>
    <row r="132" spans="1:256" ht="14.25">
      <c r="A132" s="51"/>
      <c r="B132" s="51"/>
      <c r="C132" s="51"/>
      <c r="D132" s="51"/>
      <c r="E132" s="51"/>
      <c r="F132" s="51"/>
      <c r="G132" s="51"/>
      <c r="H132" s="51"/>
      <c r="I132" s="56"/>
      <c r="J132" s="51"/>
      <c r="K132" s="56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  <c r="IN132" s="51"/>
      <c r="IO132" s="51"/>
      <c r="IP132" s="51"/>
      <c r="IQ132" s="51"/>
      <c r="IR132" s="51"/>
      <c r="IS132" s="51"/>
      <c r="IT132" s="51"/>
      <c r="IU132" s="51"/>
      <c r="IV132" s="51"/>
    </row>
    <row r="133" spans="1:256" ht="14.25">
      <c r="A133" s="51"/>
      <c r="B133" s="51"/>
      <c r="C133" s="51"/>
      <c r="D133" s="51"/>
      <c r="E133" s="51"/>
      <c r="F133" s="51"/>
      <c r="G133" s="51"/>
      <c r="H133" s="51"/>
      <c r="I133" s="56"/>
      <c r="J133" s="51"/>
      <c r="K133" s="56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  <c r="IN133" s="51"/>
      <c r="IO133" s="51"/>
      <c r="IP133" s="51"/>
      <c r="IQ133" s="51"/>
      <c r="IR133" s="51"/>
      <c r="IS133" s="51"/>
      <c r="IT133" s="51"/>
      <c r="IU133" s="51"/>
      <c r="IV133" s="51"/>
    </row>
    <row r="134" spans="1:256" ht="14.25">
      <c r="A134" s="51"/>
      <c r="B134" s="51"/>
      <c r="C134" s="51"/>
      <c r="D134" s="51"/>
      <c r="E134" s="51"/>
      <c r="F134" s="51"/>
      <c r="G134" s="51"/>
      <c r="H134" s="51"/>
      <c r="I134" s="56"/>
      <c r="J134" s="51"/>
      <c r="K134" s="56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  <c r="IN134" s="51"/>
      <c r="IO134" s="51"/>
      <c r="IP134" s="51"/>
      <c r="IQ134" s="51"/>
      <c r="IR134" s="51"/>
      <c r="IS134" s="51"/>
      <c r="IT134" s="51"/>
      <c r="IU134" s="51"/>
      <c r="IV134" s="51"/>
    </row>
    <row r="135" spans="1:256" ht="14.25">
      <c r="A135" s="51"/>
      <c r="B135" s="51"/>
      <c r="C135" s="51"/>
      <c r="D135" s="51"/>
      <c r="E135" s="51"/>
      <c r="F135" s="51"/>
      <c r="G135" s="51"/>
      <c r="H135" s="51"/>
      <c r="I135" s="56"/>
      <c r="J135" s="51"/>
      <c r="K135" s="56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  <c r="IN135" s="51"/>
      <c r="IO135" s="51"/>
      <c r="IP135" s="51"/>
      <c r="IQ135" s="51"/>
      <c r="IR135" s="51"/>
      <c r="IS135" s="51"/>
      <c r="IT135" s="51"/>
      <c r="IU135" s="51"/>
      <c r="IV135" s="51"/>
    </row>
    <row r="136" spans="1:256" ht="14.25">
      <c r="A136" s="51"/>
      <c r="B136" s="51"/>
      <c r="C136" s="51"/>
      <c r="D136" s="51"/>
      <c r="E136" s="51"/>
      <c r="F136" s="51"/>
      <c r="G136" s="51"/>
      <c r="H136" s="51"/>
      <c r="I136" s="56"/>
      <c r="J136" s="51"/>
      <c r="K136" s="56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  <c r="IN136" s="51"/>
      <c r="IO136" s="51"/>
      <c r="IP136" s="51"/>
      <c r="IQ136" s="51"/>
      <c r="IR136" s="51"/>
      <c r="IS136" s="51"/>
      <c r="IT136" s="51"/>
      <c r="IU136" s="51"/>
      <c r="IV136" s="51"/>
    </row>
    <row r="137" spans="1:256" ht="14.25">
      <c r="A137" s="51"/>
      <c r="B137" s="51"/>
      <c r="C137" s="51"/>
      <c r="D137" s="51"/>
      <c r="E137" s="51"/>
      <c r="F137" s="51"/>
      <c r="G137" s="51"/>
      <c r="H137" s="51"/>
      <c r="I137" s="56"/>
      <c r="J137" s="51"/>
      <c r="K137" s="56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1"/>
      <c r="HX137" s="51"/>
      <c r="HY137" s="51"/>
      <c r="HZ137" s="51"/>
      <c r="IA137" s="51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  <c r="IN137" s="51"/>
      <c r="IO137" s="51"/>
      <c r="IP137" s="51"/>
      <c r="IQ137" s="51"/>
      <c r="IR137" s="51"/>
      <c r="IS137" s="51"/>
      <c r="IT137" s="51"/>
      <c r="IU137" s="51"/>
      <c r="IV137" s="51"/>
    </row>
    <row r="138" spans="1:256" ht="14.25">
      <c r="A138" s="51"/>
      <c r="B138" s="51"/>
      <c r="C138" s="51"/>
      <c r="D138" s="51"/>
      <c r="E138" s="51"/>
      <c r="F138" s="51"/>
      <c r="G138" s="51"/>
      <c r="H138" s="51"/>
      <c r="I138" s="56"/>
      <c r="J138" s="51"/>
      <c r="K138" s="56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  <c r="IN138" s="51"/>
      <c r="IO138" s="51"/>
      <c r="IP138" s="51"/>
      <c r="IQ138" s="51"/>
      <c r="IR138" s="51"/>
      <c r="IS138" s="51"/>
      <c r="IT138" s="51"/>
      <c r="IU138" s="51"/>
      <c r="IV138" s="51"/>
    </row>
    <row r="139" spans="1:256" ht="14.25">
      <c r="A139" s="51"/>
      <c r="B139" s="51"/>
      <c r="C139" s="51"/>
      <c r="D139" s="51"/>
      <c r="E139" s="51"/>
      <c r="F139" s="51"/>
      <c r="G139" s="51"/>
      <c r="H139" s="51"/>
      <c r="I139" s="56"/>
      <c r="J139" s="51"/>
      <c r="K139" s="56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1"/>
      <c r="IL139" s="51"/>
      <c r="IM139" s="51"/>
      <c r="IN139" s="51"/>
      <c r="IO139" s="51"/>
      <c r="IP139" s="51"/>
      <c r="IQ139" s="51"/>
      <c r="IR139" s="51"/>
      <c r="IS139" s="51"/>
      <c r="IT139" s="51"/>
      <c r="IU139" s="51"/>
      <c r="IV139" s="51"/>
    </row>
    <row r="140" spans="1:256" ht="14.25">
      <c r="A140" s="51"/>
      <c r="B140" s="51"/>
      <c r="C140" s="51"/>
      <c r="D140" s="51"/>
      <c r="E140" s="51"/>
      <c r="F140" s="51"/>
      <c r="G140" s="51"/>
      <c r="H140" s="51"/>
      <c r="I140" s="56"/>
      <c r="J140" s="51"/>
      <c r="K140" s="56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  <c r="IL140" s="51"/>
      <c r="IM140" s="51"/>
      <c r="IN140" s="51"/>
      <c r="IO140" s="51"/>
      <c r="IP140" s="51"/>
      <c r="IQ140" s="51"/>
      <c r="IR140" s="51"/>
      <c r="IS140" s="51"/>
      <c r="IT140" s="51"/>
      <c r="IU140" s="51"/>
      <c r="IV140" s="51"/>
    </row>
    <row r="141" spans="1:256" ht="14.25">
      <c r="A141" s="51"/>
      <c r="B141" s="51"/>
      <c r="C141" s="51"/>
      <c r="D141" s="51"/>
      <c r="E141" s="51"/>
      <c r="F141" s="51"/>
      <c r="G141" s="51"/>
      <c r="H141" s="51"/>
      <c r="I141" s="56"/>
      <c r="J141" s="51"/>
      <c r="K141" s="56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  <c r="IT141" s="51"/>
      <c r="IU141" s="51"/>
      <c r="IV141" s="51"/>
    </row>
    <row r="142" spans="1:256" ht="14.25">
      <c r="A142" s="51"/>
      <c r="B142" s="51"/>
      <c r="C142" s="51"/>
      <c r="D142" s="51"/>
      <c r="E142" s="51"/>
      <c r="F142" s="51"/>
      <c r="G142" s="51"/>
      <c r="H142" s="51"/>
      <c r="I142" s="56"/>
      <c r="J142" s="51"/>
      <c r="K142" s="56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  <c r="IL142" s="51"/>
      <c r="IM142" s="51"/>
      <c r="IN142" s="51"/>
      <c r="IO142" s="51"/>
      <c r="IP142" s="51"/>
      <c r="IQ142" s="51"/>
      <c r="IR142" s="51"/>
      <c r="IS142" s="51"/>
      <c r="IT142" s="51"/>
      <c r="IU142" s="51"/>
      <c r="IV142" s="51"/>
    </row>
  </sheetData>
  <sheetProtection/>
  <autoFilter ref="A3:IV62"/>
  <mergeCells count="11">
    <mergeCell ref="E2:E3"/>
    <mergeCell ref="F2:F3"/>
    <mergeCell ref="D23:D25"/>
    <mergeCell ref="D26:D28"/>
    <mergeCell ref="D29:D31"/>
    <mergeCell ref="B1:K1"/>
    <mergeCell ref="B2:C2"/>
    <mergeCell ref="D2:D3"/>
    <mergeCell ref="G2:G3"/>
    <mergeCell ref="H2:I2"/>
    <mergeCell ref="J2:K2"/>
  </mergeCells>
  <dataValidations count="3">
    <dataValidation type="list" allowBlank="1" showInputMessage="1" showErrorMessage="1" sqref="J4:J31 J33:J60">
      <formula1>帐户名称</formula1>
    </dataValidation>
    <dataValidation type="list" allowBlank="1" showInputMessage="1" showErrorMessage="1" sqref="E63:F63 D32:D63 D4:D29">
      <formula1>"银收,银付,现收,现付,转"</formula1>
    </dataValidation>
    <dataValidation type="list" allowBlank="1" showInputMessage="1" showErrorMessage="1" sqref="H4:H62">
      <formula1>账户名称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2.50390625" style="59" customWidth="1"/>
    <col min="2" max="2" width="20.875" style="59" customWidth="1"/>
    <col min="3" max="3" width="5.375" style="59" customWidth="1"/>
    <col min="4" max="5" width="15.625" style="59" customWidth="1"/>
    <col min="6" max="6" width="18.50390625" style="59" customWidth="1"/>
    <col min="7" max="16384" width="9.00390625" style="59" customWidth="1"/>
  </cols>
  <sheetData>
    <row r="1" spans="2:6" ht="27.75" customHeight="1" thickBot="1">
      <c r="B1" s="96" t="s">
        <v>278</v>
      </c>
      <c r="C1" s="96"/>
      <c r="D1" s="96"/>
      <c r="E1" s="96"/>
      <c r="F1" s="96"/>
    </row>
    <row r="2" spans="2:6" ht="16.5" customHeight="1">
      <c r="B2" s="65"/>
      <c r="C2" s="66"/>
      <c r="D2" s="67"/>
      <c r="E2" s="68" t="s">
        <v>279</v>
      </c>
      <c r="F2" s="69"/>
    </row>
    <row r="3" spans="2:6" ht="16.5" customHeight="1">
      <c r="B3" s="97" t="s">
        <v>257</v>
      </c>
      <c r="C3" s="91" t="s">
        <v>258</v>
      </c>
      <c r="D3" s="91" t="s">
        <v>254</v>
      </c>
      <c r="E3" s="91"/>
      <c r="F3" s="92" t="s">
        <v>280</v>
      </c>
    </row>
    <row r="4" spans="2:6" ht="16.5" customHeight="1">
      <c r="B4" s="97"/>
      <c r="C4" s="91"/>
      <c r="D4" s="64" t="s">
        <v>255</v>
      </c>
      <c r="E4" s="64" t="s">
        <v>256</v>
      </c>
      <c r="F4" s="93"/>
    </row>
    <row r="5" spans="2:6" ht="16.5" customHeight="1">
      <c r="B5" s="70" t="s">
        <v>270</v>
      </c>
      <c r="C5" s="60"/>
      <c r="D5" s="61">
        <f>SUMIF('本月会计凭证'!$H$4:$H$62,$B5,'本月会计凭证'!$I$4:$I$62)</f>
        <v>6520</v>
      </c>
      <c r="E5" s="61">
        <f>SUMIF('本月会计凭证'!$H$4:$J$62,$B5,'本月会计凭证'!$I$4:$K$62)</f>
        <v>6520</v>
      </c>
      <c r="F5" s="94" t="s">
        <v>281</v>
      </c>
    </row>
    <row r="6" spans="2:6" ht="16.5" customHeight="1">
      <c r="B6" s="70" t="s">
        <v>271</v>
      </c>
      <c r="C6" s="60"/>
      <c r="D6" s="61">
        <f>SUMIF('本月会计凭证'!$H$4:$H$62,$B6,'本月会计凭证'!$I$4:$I$62)</f>
        <v>20000</v>
      </c>
      <c r="E6" s="61">
        <f>SUMIF('本月会计凭证'!$H$4:$J$62,$B6,'本月会计凭证'!$I$4:$K$62)</f>
        <v>40000</v>
      </c>
      <c r="F6" s="95"/>
    </row>
    <row r="7" spans="2:6" ht="16.5" customHeight="1">
      <c r="B7" s="70" t="s">
        <v>272</v>
      </c>
      <c r="C7" s="60"/>
      <c r="D7" s="61">
        <f>SUMIF('本月会计凭证'!$H$4:$H$62,$B7,'本月会计凭证'!$I$4:$I$62)</f>
        <v>4600</v>
      </c>
      <c r="E7" s="61">
        <f>SUMIF('本月会计凭证'!$H$4:$J$62,$B7,'本月会计凭证'!$I$4:$K$62)</f>
        <v>4600</v>
      </c>
      <c r="F7" s="95"/>
    </row>
    <row r="8" spans="2:6" ht="16.5" customHeight="1">
      <c r="B8" s="70" t="s">
        <v>273</v>
      </c>
      <c r="C8" s="60"/>
      <c r="D8" s="61">
        <f>SUMIF('本月会计凭证'!$H$4:$H$62,$B8,'本月会计凭证'!$I$4:$I$62)</f>
        <v>600</v>
      </c>
      <c r="E8" s="61">
        <f>SUMIF('本月会计凭证'!$H$4:$J$62,$B8,'本月会计凭证'!$I$4:$K$62)</f>
        <v>3400</v>
      </c>
      <c r="F8" s="95"/>
    </row>
    <row r="9" spans="2:6" ht="16.5" customHeight="1">
      <c r="B9" s="70" t="s">
        <v>274</v>
      </c>
      <c r="C9" s="60"/>
      <c r="D9" s="61">
        <f>SUMIF('本月会计凭证'!$H$4:$H$62,$B9,'本月会计凭证'!$I$4:$I$62)</f>
        <v>10400</v>
      </c>
      <c r="E9" s="61">
        <f>SUMIF('本月会计凭证'!$H$4:$J$62,$B9,'本月会计凭证'!$I$4:$K$62)</f>
        <v>13900</v>
      </c>
      <c r="F9" s="95"/>
    </row>
    <row r="10" spans="2:6" ht="16.5" customHeight="1">
      <c r="B10" s="70" t="s">
        <v>275</v>
      </c>
      <c r="C10" s="60"/>
      <c r="D10" s="61">
        <f>SUMIF('本月会计凭证'!$H$4:$H$62,$B10,'本月会计凭证'!$I$4:$I$62)</f>
        <v>41680</v>
      </c>
      <c r="E10" s="61">
        <f>SUMIF('本月会计凭证'!$H$4:$J$62,$B10,'本月会计凭证'!$I$4:$K$62)</f>
        <v>41680</v>
      </c>
      <c r="F10" s="95"/>
    </row>
    <row r="11" spans="2:6" ht="16.5" customHeight="1">
      <c r="B11" s="70" t="s">
        <v>276</v>
      </c>
      <c r="C11" s="60"/>
      <c r="D11" s="61">
        <f>SUMIF('本月会计凭证'!$H$4:$H$62,$B11,'本月会计凭证'!$I$4:$I$62)</f>
        <v>0</v>
      </c>
      <c r="E11" s="61">
        <f>SUMIF('本月会计凭证'!$H$4:$J$62,$B11,'本月会计凭证'!$I$4:$K$62)</f>
        <v>0</v>
      </c>
      <c r="F11" s="95"/>
    </row>
    <row r="12" spans="2:6" ht="16.5" customHeight="1">
      <c r="B12" s="70" t="s">
        <v>277</v>
      </c>
      <c r="C12" s="60"/>
      <c r="D12" s="61">
        <f>SUMIF('本月会计凭证'!$H$4:$H$62,$B12,'本月会计凭证'!$I$4:$I$62)</f>
        <v>0</v>
      </c>
      <c r="E12" s="61">
        <f>SUMIF('本月会计凭证'!$H$4:$J$62,$B12,'本月会计凭证'!$I$4:$K$62)</f>
        <v>0</v>
      </c>
      <c r="F12" s="95"/>
    </row>
    <row r="13" spans="2:6" ht="16.5" customHeight="1">
      <c r="B13" s="70" t="s">
        <v>259</v>
      </c>
      <c r="C13" s="60"/>
      <c r="D13" s="61">
        <f>SUMIF('本月会计凭证'!$H$4:$H$62,$B13,'本月会计凭证'!$I$4:$I$62)</f>
        <v>35100</v>
      </c>
      <c r="E13" s="61">
        <f>SUMIF('本月会计凭证'!$H$4:$J$62,$B13,'本月会计凭证'!$I$4:$K$62)</f>
        <v>122800</v>
      </c>
      <c r="F13" s="95"/>
    </row>
    <row r="14" spans="2:6" ht="16.5" customHeight="1">
      <c r="B14" s="70" t="s">
        <v>260</v>
      </c>
      <c r="C14" s="60"/>
      <c r="D14" s="61">
        <f>SUMIF('本月会计凭证'!$H$4:$H$62,$B14,'本月会计凭证'!$I$4:$I$62)</f>
        <v>25050</v>
      </c>
      <c r="E14" s="61">
        <f>SUMIF('本月会计凭证'!$H$4:$J$62,$B14,'本月会计凭证'!$I$4:$K$62)</f>
        <v>50650</v>
      </c>
      <c r="F14" s="95"/>
    </row>
    <row r="15" spans="2:6" ht="16.5" customHeight="1">
      <c r="B15" s="70" t="s">
        <v>261</v>
      </c>
      <c r="C15" s="62"/>
      <c r="D15" s="61">
        <f>SUMIF('本月会计凭证'!$H$4:$H$62,$B15,'本月会计凭证'!$I$4:$I$62)</f>
        <v>800</v>
      </c>
      <c r="E15" s="61">
        <f>SUMIF('本月会计凭证'!$H$4:$J$62,$B15,'本月会计凭证'!$I$4:$K$62)</f>
        <v>1700</v>
      </c>
      <c r="F15" s="95"/>
    </row>
    <row r="16" spans="2:6" ht="15">
      <c r="B16" s="70" t="s">
        <v>262</v>
      </c>
      <c r="C16" s="63"/>
      <c r="D16" s="61">
        <f>SUMIF('本月会计凭证'!$H$4:$H$62,$B16,'本月会计凭证'!$I$4:$I$62)</f>
        <v>18700</v>
      </c>
      <c r="E16" s="61">
        <f>SUMIF('本月会计凭证'!$H$4:$J$62,$B16,'本月会计凭证'!$I$4:$K$62)</f>
        <v>57350</v>
      </c>
      <c r="F16" s="95"/>
    </row>
    <row r="17" spans="2:6" ht="15">
      <c r="B17" s="70" t="s">
        <v>263</v>
      </c>
      <c r="C17" s="62"/>
      <c r="D17" s="61">
        <f>SUMIF('本月会计凭证'!$H$4:$H$62,$B17,'本月会计凭证'!$I$4:$I$62)</f>
        <v>41650</v>
      </c>
      <c r="E17" s="61">
        <f>SUMIF('本月会计凭证'!$H$4:$J$62,$B17,'本月会计凭证'!$I$4:$K$62)</f>
        <v>73600</v>
      </c>
      <c r="F17" s="95"/>
    </row>
    <row r="18" spans="2:6" ht="15">
      <c r="B18" s="70" t="s">
        <v>264</v>
      </c>
      <c r="C18" s="62"/>
      <c r="D18" s="61">
        <f>SUMIF('本月会计凭证'!$H$4:$H$62,$B18,'本月会计凭证'!$I$4:$I$62)</f>
        <v>48500</v>
      </c>
      <c r="E18" s="61">
        <f>SUMIF('本月会计凭证'!$H$4:$J$62,$B18,'本月会计凭证'!$I$4:$K$62)</f>
        <v>55900</v>
      </c>
      <c r="F18" s="95"/>
    </row>
    <row r="19" spans="2:6" ht="15">
      <c r="B19" s="70" t="s">
        <v>265</v>
      </c>
      <c r="C19" s="62"/>
      <c r="D19" s="61">
        <f>SUMIF('本月会计凭证'!$H$4:$H$62,$B19,'本月会计凭证'!$I$4:$I$62)</f>
        <v>70000</v>
      </c>
      <c r="E19" s="61">
        <f>SUMIF('本月会计凭证'!$H$4:$J$62,$B19,'本月会计凭证'!$I$4:$K$62)</f>
        <v>73000</v>
      </c>
      <c r="F19" s="95"/>
    </row>
    <row r="20" spans="2:6" ht="15">
      <c r="B20" s="70" t="s">
        <v>266</v>
      </c>
      <c r="C20" s="62"/>
      <c r="D20" s="61">
        <f>SUMIF('本月会计凭证'!$H$4:$H$62,$B20,'本月会计凭证'!$I$4:$I$62)</f>
        <v>0</v>
      </c>
      <c r="E20" s="61">
        <f>SUMIF('本月会计凭证'!$H$4:$J$62,$B20,'本月会计凭证'!$I$4:$K$62)</f>
        <v>16500</v>
      </c>
      <c r="F20" s="95"/>
    </row>
    <row r="21" spans="2:6" ht="15">
      <c r="B21" s="70" t="s">
        <v>267</v>
      </c>
      <c r="C21" s="62"/>
      <c r="D21" s="61">
        <f>SUMIF('本月会计凭证'!$H$4:$H$62,$B21,'本月会计凭证'!$I$4:$I$62)</f>
        <v>0</v>
      </c>
      <c r="E21" s="61">
        <f>SUMIF('本月会计凭证'!$H$4:$J$62,$B21,'本月会计凭证'!$I$4:$K$62)</f>
        <v>96500</v>
      </c>
      <c r="F21" s="95"/>
    </row>
    <row r="22" spans="2:6" ht="15">
      <c r="B22" s="70" t="s">
        <v>268</v>
      </c>
      <c r="C22" s="62"/>
      <c r="D22" s="61">
        <f>SUMIF('本月会计凭证'!$H$4:$H$62,$B22,'本月会计凭证'!$I$4:$I$62)</f>
        <v>2700</v>
      </c>
      <c r="E22" s="61">
        <f>SUMIF('本月会计凭证'!$H$4:$J$62,$B22,'本月会计凭证'!$I$4:$K$62)</f>
        <v>2700</v>
      </c>
      <c r="F22" s="95"/>
    </row>
    <row r="23" spans="2:6" ht="15">
      <c r="B23" s="71" t="s">
        <v>269</v>
      </c>
      <c r="C23" s="72"/>
      <c r="D23" s="61">
        <f>SUMIF('本月会计凭证'!$H$4:$H$62,$B23,'本月会计凭证'!$I$4:$I$62)</f>
        <v>8650</v>
      </c>
      <c r="E23" s="61">
        <f>SUMIF('本月会计凭证'!$H$4:$J$62,$B23,'本月会计凭证'!$I$4:$K$62)</f>
        <v>8650</v>
      </c>
      <c r="F23" s="95"/>
    </row>
    <row r="24" spans="2:6" ht="16.5" thickBot="1">
      <c r="B24" s="73" t="s">
        <v>253</v>
      </c>
      <c r="C24" s="74"/>
      <c r="D24" s="75">
        <f>SUM(D5:D23)</f>
        <v>334950</v>
      </c>
      <c r="E24" s="75">
        <f>SUM(E5:E23)</f>
        <v>669450</v>
      </c>
      <c r="F24" s="76" t="str">
        <f>IF(D24=E24,"试算平衡","试算不平衡")</f>
        <v>试算不平衡</v>
      </c>
    </row>
  </sheetData>
  <sheetProtection/>
  <mergeCells count="6">
    <mergeCell ref="C3:C4"/>
    <mergeCell ref="F3:F4"/>
    <mergeCell ref="F5:F23"/>
    <mergeCell ref="B1:F1"/>
    <mergeCell ref="B3:B4"/>
    <mergeCell ref="D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7.75390625" style="59" customWidth="1"/>
    <col min="2" max="2" width="6.625" style="59" customWidth="1"/>
    <col min="3" max="3" width="6.25390625" style="59" customWidth="1"/>
    <col min="4" max="4" width="4.625" style="59" customWidth="1"/>
    <col min="5" max="5" width="16.375" style="59" customWidth="1"/>
    <col min="6" max="6" width="14.00390625" style="59" customWidth="1"/>
    <col min="7" max="7" width="14.375" style="59" customWidth="1"/>
    <col min="8" max="8" width="3.875" style="59" customWidth="1"/>
    <col min="9" max="9" width="14.625" style="59" customWidth="1"/>
    <col min="10" max="10" width="5.375" style="59" customWidth="1"/>
    <col min="11" max="16384" width="9.00390625" style="59" customWidth="1"/>
  </cols>
  <sheetData>
    <row r="1" spans="1:10" ht="38.25" customHeight="1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48.75" customHeight="1">
      <c r="A2" s="98"/>
      <c r="B2" s="99" t="s">
        <v>282</v>
      </c>
      <c r="C2" s="99"/>
      <c r="D2" s="99"/>
      <c r="E2" s="99"/>
      <c r="F2" s="99"/>
      <c r="G2" s="99"/>
      <c r="H2" s="99"/>
      <c r="I2" s="99"/>
      <c r="J2" s="98"/>
    </row>
    <row r="3" spans="1:10" ht="24" customHeight="1">
      <c r="A3" s="98"/>
      <c r="G3" s="100" t="s">
        <v>283</v>
      </c>
      <c r="H3" s="101" t="s">
        <v>166</v>
      </c>
      <c r="I3" s="101"/>
      <c r="J3" s="98"/>
    </row>
    <row r="4" spans="1:10" s="108" customFormat="1" ht="19.5" customHeight="1">
      <c r="A4" s="102"/>
      <c r="B4" s="103" t="s">
        <v>284</v>
      </c>
      <c r="C4" s="103"/>
      <c r="D4" s="104" t="s">
        <v>285</v>
      </c>
      <c r="E4" s="105" t="s">
        <v>286</v>
      </c>
      <c r="F4" s="106" t="s">
        <v>287</v>
      </c>
      <c r="G4" s="106" t="s">
        <v>288</v>
      </c>
      <c r="H4" s="107" t="s">
        <v>289</v>
      </c>
      <c r="I4" s="106" t="s">
        <v>290</v>
      </c>
      <c r="J4" s="102"/>
    </row>
    <row r="5" spans="1:10" s="108" customFormat="1" ht="19.5" customHeight="1">
      <c r="A5" s="102"/>
      <c r="B5" s="109" t="s">
        <v>291</v>
      </c>
      <c r="C5" s="109" t="s">
        <v>292</v>
      </c>
      <c r="D5" s="104"/>
      <c r="E5" s="105"/>
      <c r="F5" s="106"/>
      <c r="G5" s="106"/>
      <c r="H5" s="107"/>
      <c r="I5" s="106"/>
      <c r="J5" s="102"/>
    </row>
    <row r="6" spans="1:10" ht="24.75" customHeight="1">
      <c r="A6" s="98"/>
      <c r="B6" s="110">
        <v>5</v>
      </c>
      <c r="C6" s="110">
        <v>1</v>
      </c>
      <c r="D6" s="110"/>
      <c r="E6" s="110" t="s">
        <v>293</v>
      </c>
      <c r="F6" s="111"/>
      <c r="G6" s="111"/>
      <c r="H6" s="110" t="str">
        <f>VLOOKUP($H$3,'[1]会计科目表'!$C$2:$F$162,3,FALSE)</f>
        <v>借</v>
      </c>
      <c r="I6" s="111">
        <f>VLOOKUP($H$3,'[1]会计科目表'!$C$2:$F$162,4,FALSE)</f>
        <v>52800</v>
      </c>
      <c r="J6" s="98"/>
    </row>
    <row r="7" spans="1:10" ht="24.75" customHeight="1">
      <c r="A7" s="98"/>
      <c r="B7" s="110">
        <v>5</v>
      </c>
      <c r="C7" s="110">
        <v>31</v>
      </c>
      <c r="D7" s="110" t="s">
        <v>294</v>
      </c>
      <c r="E7" s="110" t="s">
        <v>295</v>
      </c>
      <c r="F7" s="111">
        <f>VLOOKUP($H$3,'科目汇总表'!$B$5:$E$23,3,FALSE)</f>
        <v>25050</v>
      </c>
      <c r="G7" s="111">
        <f>VLOOKUP($H$3,'科目汇总表'!$B$5:$E$23,4,FALSE)</f>
        <v>50650</v>
      </c>
      <c r="H7" s="110"/>
      <c r="I7" s="111"/>
      <c r="J7" s="98"/>
    </row>
    <row r="8" spans="1:10" ht="24.75" customHeight="1">
      <c r="A8" s="98"/>
      <c r="B8" s="110"/>
      <c r="C8" s="110"/>
      <c r="D8" s="110"/>
      <c r="E8" s="110"/>
      <c r="F8" s="111"/>
      <c r="G8" s="111"/>
      <c r="H8" s="110"/>
      <c r="I8" s="111"/>
      <c r="J8" s="98"/>
    </row>
    <row r="9" spans="1:10" ht="24.75" customHeight="1">
      <c r="A9" s="98"/>
      <c r="B9" s="110"/>
      <c r="C9" s="110"/>
      <c r="D9" s="110"/>
      <c r="E9" s="110"/>
      <c r="F9" s="111"/>
      <c r="G9" s="111"/>
      <c r="H9" s="110"/>
      <c r="I9" s="111"/>
      <c r="J9" s="98"/>
    </row>
    <row r="10" spans="1:10" ht="24.75" customHeight="1">
      <c r="A10" s="98"/>
      <c r="B10" s="110"/>
      <c r="C10" s="110"/>
      <c r="D10" s="110"/>
      <c r="E10" s="110"/>
      <c r="F10" s="111"/>
      <c r="G10" s="111"/>
      <c r="H10" s="110"/>
      <c r="I10" s="111"/>
      <c r="J10" s="98"/>
    </row>
    <row r="11" spans="1:10" ht="24.75" customHeight="1">
      <c r="A11" s="98"/>
      <c r="B11" s="110">
        <v>3</v>
      </c>
      <c r="C11" s="110">
        <v>31</v>
      </c>
      <c r="D11" s="110"/>
      <c r="E11" s="110" t="s">
        <v>296</v>
      </c>
      <c r="F11" s="111"/>
      <c r="G11" s="111"/>
      <c r="H11" s="110" t="str">
        <f>H6</f>
        <v>借</v>
      </c>
      <c r="I11" s="111">
        <f>I6+F7-G7</f>
        <v>27200</v>
      </c>
      <c r="J11" s="98"/>
    </row>
    <row r="12" spans="1:10" ht="41.2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</row>
  </sheetData>
  <sheetProtection/>
  <mergeCells count="9">
    <mergeCell ref="B2:I2"/>
    <mergeCell ref="H3:I3"/>
    <mergeCell ref="B4:C4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aa</cp:lastModifiedBy>
  <cp:lastPrinted>2011-07-25T10:21:21Z</cp:lastPrinted>
  <dcterms:created xsi:type="dcterms:W3CDTF">2006-12-23T13:09:09Z</dcterms:created>
  <dcterms:modified xsi:type="dcterms:W3CDTF">2012-08-27T13:19:35Z</dcterms:modified>
  <cp:category/>
  <cp:version/>
  <cp:contentType/>
  <cp:contentStatus/>
</cp:coreProperties>
</file>