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377"/>
  </bookViews>
  <sheets>
    <sheet name="贷款偿还进度分析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<sst xmlns="http://schemas.openxmlformats.org/spreadsheetml/2006/main" count="27" uniqueCount="27">
  <si>
    <t>贷款偿还进度分析</t>
  </si>
  <si>
    <t>公司名称</t>
  </si>
  <si>
    <t>华云信息有限公司</t>
  </si>
  <si>
    <t>单位：</t>
  </si>
  <si>
    <t>元</t>
  </si>
  <si>
    <t>贷款基本资料</t>
  </si>
  <si>
    <t>贷款金额</t>
  </si>
  <si>
    <t>贷款期限</t>
  </si>
  <si>
    <t>贷款利率</t>
  </si>
  <si>
    <t>年偿还额</t>
  </si>
  <si>
    <t>月偿还额</t>
  </si>
  <si>
    <t>计划还款额实际归还贷款</t>
  </si>
  <si>
    <t>年份</t>
  </si>
  <si>
    <t>月份</t>
  </si>
  <si>
    <t>计划还款额</t>
  </si>
  <si>
    <t>实际还款额</t>
  </si>
  <si>
    <t>合计</t>
  </si>
  <si>
    <t>贷款偿还比例</t>
  </si>
  <si>
    <t>已还本金</t>
  </si>
  <si>
    <t>已还贷款比例</t>
  </si>
  <si>
    <t>计划完成比例</t>
  </si>
  <si>
    <t>data1</t>
  </si>
  <si>
    <t>data4</t>
  </si>
  <si>
    <t>data2</t>
  </si>
  <si>
    <t>data5</t>
  </si>
  <si>
    <t>data3</t>
  </si>
  <si>
    <t>data6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</si>
</sst>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8" formatCode="&quot;￥&quot;#,##0.00;[Red]&quot;￥&quot;\-#,##0.00"/>
    <numFmt numFmtId="176" formatCode="&quot;￥&quot;#,##0.00_);[Red]\(&quot;￥&quot;#,##0.0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华文中宋"/>
      <charset val="134"/>
    </font>
    <font>
      <sz val="24"/>
      <name val="华文中宋"/>
      <charset val="134"/>
    </font>
    <font>
      <b/>
      <sz val="11"/>
      <name val="宋体"/>
      <charset val="134"/>
    </font>
    <font>
      <b/>
      <sz val="10"/>
      <color theme="0"/>
      <name val="宋体"/>
      <charset val="134"/>
    </font>
    <font>
      <sz val="10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5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16" borderId="15" applyNumberFormat="0" applyAlignment="0" applyProtection="0">
      <alignment vertical="center"/>
    </xf>
    <xf numFmtId="0" fontId="16" fillId="16" borderId="14" applyNumberFormat="0" applyAlignment="0" applyProtection="0">
      <alignment vertical="center"/>
    </xf>
    <xf numFmtId="0" fontId="15" fillId="15" borderId="1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/>
    <xf numFmtId="176" fontId="1" fillId="0" borderId="2" xfId="0" applyNumberFormat="1" applyFont="1" applyBorder="1" applyAlignment="1"/>
    <xf numFmtId="0" fontId="1" fillId="0" borderId="2" xfId="0" applyFont="1" applyBorder="1" applyAlignment="1"/>
    <xf numFmtId="10" fontId="1" fillId="0" borderId="2" xfId="0" applyNumberFormat="1" applyFont="1" applyBorder="1" applyAlignment="1"/>
    <xf numFmtId="8" fontId="1" fillId="3" borderId="2" xfId="0" applyNumberFormat="1" applyFont="1" applyFill="1" applyBorder="1" applyAlignment="1"/>
    <xf numFmtId="8" fontId="1" fillId="0" borderId="0" xfId="0" applyNumberFormat="1" applyFont="1" applyAlignme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6" xfId="0" applyFont="1" applyBorder="1" applyAlignment="1"/>
    <xf numFmtId="8" fontId="1" fillId="0" borderId="7" xfId="0" applyNumberFormat="1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8" fontId="1" fillId="3" borderId="9" xfId="0" applyNumberFormat="1" applyFont="1" applyFill="1" applyBorder="1" applyAlignment="1"/>
    <xf numFmtId="10" fontId="1" fillId="0" borderId="0" xfId="0" applyNumberFormat="1" applyFont="1" applyAlignme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/>
    <xf numFmtId="8" fontId="1" fillId="3" borderId="5" xfId="0" applyNumberFormat="1" applyFont="1" applyFill="1" applyBorder="1" applyAlignment="1"/>
    <xf numFmtId="10" fontId="1" fillId="3" borderId="7" xfId="0" applyNumberFormat="1" applyFont="1" applyFill="1" applyBorder="1" applyAlignment="1"/>
    <xf numFmtId="10" fontId="1" fillId="3" borderId="10" xfId="0" applyNumberFormat="1" applyFont="1" applyFill="1" applyBorder="1" applyAlignment="1"/>
    <xf numFmtId="0" fontId="6" fillId="2" borderId="3" xfId="0" applyFont="1" applyFill="1" applyBorder="1" applyAlignment="1">
      <alignment horizontal="left"/>
    </xf>
    <xf numFmtId="10" fontId="1" fillId="0" borderId="5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10" fontId="1" fillId="0" borderId="7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10" fontId="1" fillId="0" borderId="10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06B1BA"/>
      <color rgb="00FF0066"/>
      <color rgb="00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还款进度图</a:t>
            </a:r>
            <a:endParaRPr lang="zh-CN" alt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  <c:spPr>
              <a:solidFill>
                <a:schemeClr val="tx1"/>
              </a:solidFill>
            </c:spPr>
          </c:dPt>
          <c:dPt>
            <c:idx val="2"/>
            <c:bubble3D val="0"/>
            <c:spPr>
              <a:noFill/>
            </c:spPr>
          </c:dPt>
          <c:dLbls>
            <c:delete val="1"/>
          </c:dLbls>
          <c:val>
            <c:numRef>
              <c:f>[1]贷款偿还进度分析!$C$23:$C$25</c:f>
              <c:numCache>
                <c:formatCode>General</c:formatCode>
                <c:ptCount val="3"/>
                <c:pt idx="0">
                  <c:v>0.1006</c:v>
                </c:pt>
                <c:pt idx="1">
                  <c:v>0.3994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计划完成进度图</a:t>
            </a:r>
            <a:endParaRPr lang="zh-CN" alt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tx1"/>
            </a:solidFill>
          </c:spPr>
          <c:explosion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tx1"/>
              </a:solidFill>
            </c:spPr>
          </c:dPt>
          <c:dPt>
            <c:idx val="2"/>
            <c:bubble3D val="0"/>
            <c:spPr>
              <a:noFill/>
            </c:spPr>
          </c:dPt>
          <c:dLbls>
            <c:delete val="1"/>
          </c:dLbls>
          <c:val>
            <c:numRef>
              <c:f>[1]贷款偿还进度分析!$F$23:$F$25</c:f>
              <c:numCache>
                <c:formatCode>General</c:formatCode>
                <c:ptCount val="3"/>
                <c:pt idx="0">
                  <c:v>0.436326141915895</c:v>
                </c:pt>
                <c:pt idx="1">
                  <c:v>0.0636738580841046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628651</xdr:colOff>
      <xdr:row>2</xdr:row>
      <xdr:rowOff>33337</xdr:rowOff>
    </xdr:from>
    <xdr:to>
      <xdr:col>7</xdr:col>
      <xdr:colOff>533401</xdr:colOff>
      <xdr:row>11</xdr:row>
      <xdr:rowOff>76200</xdr:rowOff>
    </xdr:to>
    <xdr:graphicFrame>
      <xdr:nvGraphicFramePr>
        <xdr:cNvPr id="4" name="图表 3"/>
        <xdr:cNvGraphicFramePr/>
      </xdr:nvGraphicFramePr>
      <xdr:xfrm>
        <a:off x="3003550" y="693420"/>
        <a:ext cx="2873375" cy="1757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11</xdr:row>
      <xdr:rowOff>104775</xdr:rowOff>
    </xdr:from>
    <xdr:to>
      <xdr:col>8</xdr:col>
      <xdr:colOff>438150</xdr:colOff>
      <xdr:row>21</xdr:row>
      <xdr:rowOff>114300</xdr:rowOff>
    </xdr:to>
    <xdr:graphicFrame>
      <xdr:nvGraphicFramePr>
        <xdr:cNvPr id="5" name="图表 4"/>
        <xdr:cNvGraphicFramePr/>
      </xdr:nvGraphicFramePr>
      <xdr:xfrm>
        <a:off x="4061460" y="2479675"/>
        <a:ext cx="2611120" cy="18986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25;&#19994;&#31609;&#36164;&#20915;&#31574;&#31649;&#29702;&#34920;&#266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长期借款筹模型"/>
      <sheetName val="租赁筹资分析模型"/>
      <sheetName val="债券筹资决策模型"/>
      <sheetName val="贷款偿还进度分析"/>
      <sheetName val="逆算利率和贷款额模型"/>
      <sheetName val="长期借双变量模拟运算表"/>
      <sheetName val="股票筹资分析模型"/>
      <sheetName val="筹资结构风险分析"/>
      <sheetName val="企业资金来源结构分析"/>
      <sheetName val="最佳还款方案决策模型"/>
      <sheetName val="等额摊还法还款计划表"/>
      <sheetName val="Sheet2"/>
    </sheetNames>
    <sheetDataSet>
      <sheetData sheetId="0"/>
      <sheetData sheetId="1"/>
      <sheetData sheetId="2"/>
      <sheetData sheetId="3">
        <row r="23">
          <cell r="C23">
            <v>0.1006</v>
          </cell>
        </row>
        <row r="23">
          <cell r="F23">
            <v>0.436326141915895</v>
          </cell>
        </row>
        <row r="24">
          <cell r="C24">
            <v>0.3994</v>
          </cell>
        </row>
        <row r="24">
          <cell r="F24">
            <v>0.0636738580841046</v>
          </cell>
        </row>
        <row r="25">
          <cell r="C25">
            <v>0.5</v>
          </cell>
        </row>
        <row r="25">
          <cell r="F25">
            <v>0.5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5"/>
  <sheetViews>
    <sheetView showGridLines="0" tabSelected="1" workbookViewId="0">
      <selection activeCell="F32" sqref="F32"/>
    </sheetView>
  </sheetViews>
  <sheetFormatPr defaultColWidth="9" defaultRowHeight="14" outlineLevelCol="7"/>
  <cols>
    <col min="1" max="1" width="3.5" style="2" customWidth="1"/>
    <col min="2" max="2" width="15.1272727272727" style="2" customWidth="1"/>
    <col min="3" max="3" width="15.3727272727273" style="2" customWidth="1"/>
    <col min="4" max="4" width="11.8727272727273" style="2" customWidth="1"/>
    <col min="5" max="5" width="12.5" style="2" customWidth="1"/>
    <col min="6" max="6" width="16.1272727272727" style="2" customWidth="1"/>
    <col min="7" max="7" width="2" style="2" customWidth="1"/>
    <col min="8" max="8" width="12.7545454545455" style="2" customWidth="1"/>
    <col min="9" max="9" width="13.6272727272727" style="2" customWidth="1"/>
    <col min="10" max="16384" width="9" style="2"/>
  </cols>
  <sheetData>
    <row r="1" ht="31" spans="2:8">
      <c r="B1" s="3" t="s">
        <v>0</v>
      </c>
      <c r="C1" s="3"/>
      <c r="D1" s="3"/>
      <c r="E1" s="3"/>
      <c r="F1" s="4"/>
      <c r="G1" s="4"/>
      <c r="H1" s="4"/>
    </row>
    <row r="2" ht="21" customHeight="1" spans="2:8">
      <c r="B2" s="5" t="s">
        <v>1</v>
      </c>
      <c r="C2" s="5" t="s">
        <v>2</v>
      </c>
      <c r="D2" s="5" t="s">
        <v>3</v>
      </c>
      <c r="E2" s="5" t="s">
        <v>4</v>
      </c>
      <c r="F2" s="1"/>
      <c r="G2" s="4"/>
      <c r="H2" s="4"/>
    </row>
    <row r="3" s="1" customFormat="1" ht="15" customHeight="1" spans="2:3">
      <c r="B3" s="6" t="s">
        <v>5</v>
      </c>
      <c r="C3" s="6"/>
    </row>
    <row r="4" s="1" customFormat="1" ht="15" customHeight="1" spans="2:3">
      <c r="B4" s="7" t="s">
        <v>6</v>
      </c>
      <c r="C4" s="8">
        <v>250000</v>
      </c>
    </row>
    <row r="5" s="1" customFormat="1" ht="15" customHeight="1" spans="2:3">
      <c r="B5" s="7" t="s">
        <v>7</v>
      </c>
      <c r="C5" s="9">
        <v>8</v>
      </c>
    </row>
    <row r="6" s="1" customFormat="1" ht="15" customHeight="1" spans="2:3">
      <c r="B6" s="7" t="s">
        <v>8</v>
      </c>
      <c r="C6" s="10">
        <v>0.08</v>
      </c>
    </row>
    <row r="7" s="1" customFormat="1" ht="15" customHeight="1" spans="2:5">
      <c r="B7" s="7" t="s">
        <v>9</v>
      </c>
      <c r="C7" s="11">
        <f>PMT($C$6,$C$5,-$C$4)</f>
        <v>43503.6901479555</v>
      </c>
      <c r="E7" s="12"/>
    </row>
    <row r="8" s="1" customFormat="1" ht="15" customHeight="1" spans="2:3">
      <c r="B8" s="7" t="s">
        <v>10</v>
      </c>
      <c r="C8" s="11">
        <f>PMT(C6/12,C5*12,-C4)</f>
        <v>3534.1698136362</v>
      </c>
    </row>
    <row r="9" s="1" customFormat="1" ht="15" customHeight="1" spans="2:5">
      <c r="B9" s="13" t="s">
        <v>11</v>
      </c>
      <c r="C9" s="13"/>
      <c r="D9" s="13"/>
      <c r="E9" s="13"/>
    </row>
    <row r="10" s="1" customFormat="1" ht="15" customHeight="1" spans="2:5">
      <c r="B10" s="14" t="s">
        <v>12</v>
      </c>
      <c r="C10" s="15" t="s">
        <v>13</v>
      </c>
      <c r="D10" s="15" t="s">
        <v>14</v>
      </c>
      <c r="E10" s="16" t="s">
        <v>15</v>
      </c>
    </row>
    <row r="11" s="1" customFormat="1" ht="15" customHeight="1" spans="2:5">
      <c r="B11" s="17"/>
      <c r="C11" s="9"/>
      <c r="D11" s="11">
        <f>PMT($C$6,$C$5,-$C$4)</f>
        <v>43503.6901479555</v>
      </c>
      <c r="E11" s="18">
        <v>40000</v>
      </c>
    </row>
    <row r="12" s="1" customFormat="1" ht="15" customHeight="1" spans="2:5">
      <c r="B12" s="17"/>
      <c r="C12" s="9">
        <v>1</v>
      </c>
      <c r="D12" s="11">
        <f>PMT($C$6/12,$C$5*12,-$C$4)</f>
        <v>3534.1698136362</v>
      </c>
      <c r="E12" s="18">
        <v>5000</v>
      </c>
    </row>
    <row r="13" s="1" customFormat="1" ht="15" customHeight="1" spans="2:5">
      <c r="B13" s="17"/>
      <c r="C13" s="9">
        <v>2</v>
      </c>
      <c r="D13" s="11">
        <f>PMT($C$6/12,$C$5*12,-$C$4)</f>
        <v>3534.1698136362</v>
      </c>
      <c r="E13" s="18">
        <v>3000</v>
      </c>
    </row>
    <row r="14" s="1" customFormat="1" ht="15" customHeight="1" spans="2:5">
      <c r="B14" s="17"/>
      <c r="C14" s="9">
        <v>3</v>
      </c>
      <c r="D14" s="11">
        <f>PMT($C$6/12,$C$5*12,-$C$4)</f>
        <v>3534.1698136362</v>
      </c>
      <c r="E14" s="18">
        <v>1500</v>
      </c>
    </row>
    <row r="15" s="1" customFormat="1" ht="15" customHeight="1" spans="2:6">
      <c r="B15" s="17"/>
      <c r="C15" s="9">
        <v>4</v>
      </c>
      <c r="D15" s="11">
        <f>PMT($C$6/12,$C$5*12,-$C$4)</f>
        <v>3534.1698136362</v>
      </c>
      <c r="E15" s="18">
        <v>800</v>
      </c>
      <c r="F15" s="12"/>
    </row>
    <row r="16" s="1" customFormat="1" ht="15" customHeight="1" spans="2:5">
      <c r="B16" s="19" t="s">
        <v>16</v>
      </c>
      <c r="C16" s="20"/>
      <c r="D16" s="21">
        <f>SUM(D11:D15)</f>
        <v>57640.3694025003</v>
      </c>
      <c r="E16" s="21">
        <f>SUM(E11:E15)</f>
        <v>50300</v>
      </c>
    </row>
    <row r="17" s="1" customFormat="1" ht="15" customHeight="1" spans="7:8">
      <c r="G17" s="22"/>
      <c r="H17" s="22"/>
    </row>
    <row r="18" s="1" customFormat="1" ht="15" customHeight="1" spans="2:6">
      <c r="B18" s="23" t="s">
        <v>17</v>
      </c>
      <c r="C18" s="23"/>
      <c r="E18" s="2"/>
      <c r="F18" s="2"/>
    </row>
    <row r="19" s="1" customFormat="1" ht="15" customHeight="1" spans="2:6">
      <c r="B19" s="24" t="s">
        <v>18</v>
      </c>
      <c r="C19" s="25">
        <f>E16</f>
        <v>50300</v>
      </c>
      <c r="E19" s="2"/>
      <c r="F19" s="2"/>
    </row>
    <row r="20" s="1" customFormat="1" ht="15" customHeight="1" spans="2:3">
      <c r="B20" s="17" t="s">
        <v>19</v>
      </c>
      <c r="C20" s="26">
        <f>C19/C4</f>
        <v>0.2012</v>
      </c>
    </row>
    <row r="21" s="1" customFormat="1" ht="13.75" spans="2:3">
      <c r="B21" s="19" t="s">
        <v>20</v>
      </c>
      <c r="C21" s="27">
        <f>E16/D16</f>
        <v>0.872652283831791</v>
      </c>
    </row>
    <row r="22" s="1" customFormat="1" ht="13.75"/>
    <row r="23" s="1" customFormat="1" ht="13" spans="2:6">
      <c r="B23" s="28" t="s">
        <v>21</v>
      </c>
      <c r="C23" s="29">
        <f>C20/2</f>
        <v>0.1006</v>
      </c>
      <c r="D23" s="5"/>
      <c r="E23" s="28" t="s">
        <v>22</v>
      </c>
      <c r="F23" s="29">
        <f>C21/2</f>
        <v>0.436326141915895</v>
      </c>
    </row>
    <row r="24" spans="2:6">
      <c r="B24" s="30" t="s">
        <v>23</v>
      </c>
      <c r="C24" s="31">
        <f>C25-C23</f>
        <v>0.3994</v>
      </c>
      <c r="D24" s="5"/>
      <c r="E24" s="30" t="s">
        <v>24</v>
      </c>
      <c r="F24" s="31">
        <f>F25-F23</f>
        <v>0.0636738580841046</v>
      </c>
    </row>
    <row r="25" ht="14.75" spans="2:6">
      <c r="B25" s="32" t="s">
        <v>25</v>
      </c>
      <c r="C25" s="33">
        <v>0.5</v>
      </c>
      <c r="D25" s="5"/>
      <c r="E25" s="32" t="s">
        <v>26</v>
      </c>
      <c r="F25" s="33">
        <v>0.5</v>
      </c>
    </row>
  </sheetData>
  <mergeCells count="4">
    <mergeCell ref="B1:E1"/>
    <mergeCell ref="B3:C3"/>
    <mergeCell ref="B9:E9"/>
    <mergeCell ref="B18:C18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贷款偿还进度分析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2012-06-28T01:16:00Z</dcterms:created>
  <dcterms:modified xsi:type="dcterms:W3CDTF">2020-11-14T16:04:39Z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