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固定资产卡片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<sst xmlns="http://schemas.openxmlformats.org/spreadsheetml/2006/main" count="122" uniqueCount="40">
  <si>
    <t>固定资产卡片</t>
  </si>
  <si>
    <t>卡片编号</t>
  </si>
  <si>
    <t>固定资产编号</t>
  </si>
  <si>
    <t>固定资产名称</t>
  </si>
  <si>
    <t>规格型号</t>
  </si>
  <si>
    <t>部门名称</t>
  </si>
  <si>
    <t>使用状况</t>
  </si>
  <si>
    <t>增加方式</t>
  </si>
  <si>
    <t>减少方式</t>
  </si>
  <si>
    <t>开始使用日期</t>
  </si>
  <si>
    <t>预计使用年数</t>
  </si>
  <si>
    <t>当前日期</t>
  </si>
  <si>
    <t>已提折旧月份</t>
  </si>
  <si>
    <t>已提折旧年份</t>
  </si>
  <si>
    <t>原值</t>
  </si>
  <si>
    <t>净残值率</t>
  </si>
  <si>
    <t>净残值</t>
  </si>
  <si>
    <t>本月折旧额</t>
  </si>
  <si>
    <t>折旧方法</t>
  </si>
  <si>
    <t>离心泵</t>
  </si>
  <si>
    <t>WZ101</t>
  </si>
  <si>
    <t>车间</t>
  </si>
  <si>
    <t>在用</t>
  </si>
  <si>
    <t>直接购入</t>
  </si>
  <si>
    <t>平均年限法</t>
  </si>
  <si>
    <t>厂房</t>
  </si>
  <si>
    <t>砖混结构</t>
  </si>
  <si>
    <t>厂部</t>
  </si>
  <si>
    <t>在建工程转入</t>
  </si>
  <si>
    <t>办公楼</t>
  </si>
  <si>
    <t>双倍余额递减法</t>
  </si>
  <si>
    <t>货车</t>
  </si>
  <si>
    <t>LG4600</t>
  </si>
  <si>
    <t>销售部</t>
  </si>
  <si>
    <t>电脑</t>
  </si>
  <si>
    <t>AF706</t>
  </si>
  <si>
    <t>人事部</t>
  </si>
  <si>
    <t>财务部</t>
  </si>
  <si>
    <t>轿车</t>
  </si>
  <si>
    <t>Z2526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</si>
</sst>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000"/>
    <numFmt numFmtId="8" formatCode="&quot;￥&quot;#,##0.00;[Red]&quot;￥&quot;\-#,##0.00"/>
  </numFmts>
  <fonts count="23">
    <font>
      <sz val="12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2" fillId="32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5" fillId="25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77" fontId="1" fillId="0" borderId="0" xfId="0" applyNumberFormat="1" applyFont="1"/>
    <xf numFmtId="14" fontId="1" fillId="0" borderId="0" xfId="0" applyNumberFormat="1" applyFont="1"/>
    <xf numFmtId="176" fontId="1" fillId="0" borderId="0" xfId="0" applyNumberFormat="1" applyFont="1"/>
    <xf numFmtId="0" fontId="1" fillId="0" borderId="0" xfId="0" applyNumberFormat="1" applyFont="1"/>
    <xf numFmtId="8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topLeftCell="E1" workbookViewId="0">
      <selection activeCell="O20" sqref="O20"/>
    </sheetView>
  </sheetViews>
  <sheetFormatPr defaultColWidth="8.66666666666667" defaultRowHeight="15"/>
  <cols>
    <col min="1" max="1" width="5.375" customWidth="1"/>
    <col min="2" max="2" width="8.125" customWidth="1"/>
    <col min="3" max="3" width="8.25" customWidth="1"/>
    <col min="4" max="4" width="6" customWidth="1"/>
    <col min="5" max="5" width="5.75" customWidth="1"/>
    <col min="6" max="6" width="5.5" customWidth="1"/>
    <col min="7" max="7" width="7.875" customWidth="1"/>
    <col min="8" max="8" width="5.625" customWidth="1"/>
    <col min="9" max="13" width="8.5" customWidth="1"/>
    <col min="14" max="14" width="12.25" customWidth="1"/>
    <col min="15" max="15" width="6.75" customWidth="1"/>
    <col min="16" max="16" width="9" customWidth="1"/>
    <col min="17" max="17" width="12.125" customWidth="1"/>
    <col min="18" max="18" width="9.75" customWidth="1"/>
  </cols>
  <sheetData>
    <row r="1" ht="20.4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18.6" customHeight="1" spans="1:1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>
      <c r="A3" s="3">
        <v>1</v>
      </c>
      <c r="B3" s="1">
        <v>211001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/>
      <c r="I3" s="4"/>
      <c r="J3" s="1">
        <v>10</v>
      </c>
      <c r="K3" s="4"/>
      <c r="L3" s="1">
        <f>INT(DAYS360(I3,K3)/30)</f>
        <v>0</v>
      </c>
      <c r="M3" s="5">
        <f>L3/12</f>
        <v>0</v>
      </c>
      <c r="N3" s="5">
        <v>40000</v>
      </c>
      <c r="O3" s="6">
        <v>0.005</v>
      </c>
      <c r="P3" s="5">
        <f>N3*O3</f>
        <v>200</v>
      </c>
      <c r="Q3" s="7">
        <f>SLN(N3,P3,J3)/12</f>
        <v>331.666666666667</v>
      </c>
      <c r="R3" s="1" t="s">
        <v>24</v>
      </c>
    </row>
    <row r="4" spans="1:20">
      <c r="A4" s="3">
        <v>2</v>
      </c>
      <c r="B4" s="1">
        <v>212001</v>
      </c>
      <c r="C4" s="1" t="s">
        <v>25</v>
      </c>
      <c r="D4" s="1" t="s">
        <v>26</v>
      </c>
      <c r="E4" s="1" t="s">
        <v>27</v>
      </c>
      <c r="F4" s="1" t="s">
        <v>22</v>
      </c>
      <c r="G4" s="1" t="s">
        <v>28</v>
      </c>
      <c r="H4" s="1"/>
      <c r="I4" s="4"/>
      <c r="J4" s="1">
        <v>20</v>
      </c>
      <c r="K4" s="4"/>
      <c r="L4" s="1">
        <f t="shared" ref="L4:L9" si="0">INT(DAYS360(I4,K4)/30)</f>
        <v>0</v>
      </c>
      <c r="M4" s="5">
        <f t="shared" ref="M4:M9" si="1">L4/12</f>
        <v>0</v>
      </c>
      <c r="N4" s="5">
        <v>1000000</v>
      </c>
      <c r="O4" s="6">
        <v>0.005</v>
      </c>
      <c r="P4" s="5">
        <f t="shared" ref="P4:P9" si="2">N4*O4</f>
        <v>5000</v>
      </c>
      <c r="Q4" s="7">
        <f>SLN(N4,P4,J4)/12</f>
        <v>4145.83333333333</v>
      </c>
      <c r="R4" s="1" t="s">
        <v>24</v>
      </c>
      <c r="S4" s="1"/>
      <c r="T4" s="1"/>
    </row>
    <row r="5" spans="1:20">
      <c r="A5" s="3">
        <v>3</v>
      </c>
      <c r="B5" s="1">
        <v>212002</v>
      </c>
      <c r="C5" s="1" t="s">
        <v>29</v>
      </c>
      <c r="D5" s="1" t="s">
        <v>26</v>
      </c>
      <c r="E5" s="1" t="s">
        <v>27</v>
      </c>
      <c r="F5" s="1" t="s">
        <v>22</v>
      </c>
      <c r="G5" s="1" t="s">
        <v>28</v>
      </c>
      <c r="H5" s="1"/>
      <c r="I5" s="4"/>
      <c r="J5" s="1">
        <v>20</v>
      </c>
      <c r="K5" s="4"/>
      <c r="L5" s="1">
        <f t="shared" si="0"/>
        <v>0</v>
      </c>
      <c r="M5" s="5">
        <f t="shared" si="1"/>
        <v>0</v>
      </c>
      <c r="N5" s="5">
        <v>500000</v>
      </c>
      <c r="O5" s="6">
        <v>0.005</v>
      </c>
      <c r="P5" s="5">
        <f t="shared" si="2"/>
        <v>2500</v>
      </c>
      <c r="Q5" s="7" t="e">
        <f>DDB(N5,P5,J5*12,L5,2)</f>
        <v>#NUM!</v>
      </c>
      <c r="R5" s="1" t="s">
        <v>30</v>
      </c>
      <c r="S5" s="1"/>
      <c r="T5" s="1"/>
    </row>
    <row r="6" spans="1:20">
      <c r="A6" s="3">
        <v>4</v>
      </c>
      <c r="B6" s="1">
        <v>214004</v>
      </c>
      <c r="C6" s="1" t="s">
        <v>31</v>
      </c>
      <c r="D6" s="1" t="s">
        <v>32</v>
      </c>
      <c r="E6" s="1" t="s">
        <v>33</v>
      </c>
      <c r="F6" s="1" t="s">
        <v>22</v>
      </c>
      <c r="G6" s="1" t="s">
        <v>23</v>
      </c>
      <c r="H6" s="1"/>
      <c r="I6" s="4"/>
      <c r="J6" s="1">
        <v>10</v>
      </c>
      <c r="K6" s="4"/>
      <c r="L6" s="1">
        <f t="shared" si="0"/>
        <v>0</v>
      </c>
      <c r="M6" s="5">
        <f t="shared" si="1"/>
        <v>0</v>
      </c>
      <c r="N6" s="5">
        <v>80000</v>
      </c>
      <c r="O6" s="6">
        <v>0.005</v>
      </c>
      <c r="P6" s="5">
        <f t="shared" si="2"/>
        <v>400</v>
      </c>
      <c r="Q6" s="7">
        <f>SLN(N6,P6,J6)/12</f>
        <v>663.333333333333</v>
      </c>
      <c r="R6" s="1" t="s">
        <v>24</v>
      </c>
      <c r="S6" s="1"/>
      <c r="T6" s="1"/>
    </row>
    <row r="7" spans="1:20">
      <c r="A7" s="3">
        <v>5</v>
      </c>
      <c r="B7" s="1">
        <v>216001</v>
      </c>
      <c r="C7" s="1" t="s">
        <v>34</v>
      </c>
      <c r="D7" s="1" t="s">
        <v>35</v>
      </c>
      <c r="E7" s="1" t="s">
        <v>36</v>
      </c>
      <c r="F7" s="1" t="s">
        <v>22</v>
      </c>
      <c r="G7" s="1" t="s">
        <v>23</v>
      </c>
      <c r="H7" s="1"/>
      <c r="I7" s="4"/>
      <c r="J7" s="1">
        <v>5</v>
      </c>
      <c r="K7" s="4"/>
      <c r="L7" s="1">
        <f t="shared" si="0"/>
        <v>0</v>
      </c>
      <c r="M7" s="5">
        <f t="shared" si="1"/>
        <v>0</v>
      </c>
      <c r="N7" s="5">
        <v>4500</v>
      </c>
      <c r="O7" s="6">
        <v>0.005</v>
      </c>
      <c r="P7" s="5">
        <f t="shared" si="2"/>
        <v>22.5</v>
      </c>
      <c r="Q7" s="7" t="e">
        <f>DDB(N7,P7,J7*12,L7,2)</f>
        <v>#NUM!</v>
      </c>
      <c r="R7" s="1" t="s">
        <v>30</v>
      </c>
      <c r="S7" s="1"/>
      <c r="T7" s="1"/>
    </row>
    <row r="8" spans="1:20">
      <c r="A8" s="3">
        <v>7</v>
      </c>
      <c r="B8" s="1">
        <v>210002</v>
      </c>
      <c r="C8" s="1" t="s">
        <v>34</v>
      </c>
      <c r="D8" s="1" t="s">
        <v>35</v>
      </c>
      <c r="E8" s="1" t="s">
        <v>37</v>
      </c>
      <c r="F8" s="1" t="s">
        <v>22</v>
      </c>
      <c r="G8" s="1" t="s">
        <v>23</v>
      </c>
      <c r="H8" s="1"/>
      <c r="I8" s="4"/>
      <c r="J8" s="1">
        <v>8</v>
      </c>
      <c r="K8" s="4"/>
      <c r="L8" s="1">
        <f t="shared" si="0"/>
        <v>0</v>
      </c>
      <c r="M8" s="5">
        <f t="shared" si="1"/>
        <v>0</v>
      </c>
      <c r="N8" s="5">
        <v>3800</v>
      </c>
      <c r="O8" s="6">
        <v>0.005</v>
      </c>
      <c r="P8" s="5">
        <f t="shared" si="2"/>
        <v>19</v>
      </c>
      <c r="Q8" s="7">
        <f>SLN(N8,P8,J8)/12</f>
        <v>39.3854166666667</v>
      </c>
      <c r="R8" s="1" t="s">
        <v>24</v>
      </c>
      <c r="S8" s="1"/>
      <c r="T8" s="1"/>
    </row>
    <row r="9" spans="1:20">
      <c r="A9" s="3">
        <v>8</v>
      </c>
      <c r="B9" s="1">
        <v>212003</v>
      </c>
      <c r="C9" s="1" t="s">
        <v>38</v>
      </c>
      <c r="D9" s="1" t="s">
        <v>39</v>
      </c>
      <c r="E9" s="1" t="s">
        <v>27</v>
      </c>
      <c r="F9" s="1" t="s">
        <v>22</v>
      </c>
      <c r="G9" s="1" t="s">
        <v>23</v>
      </c>
      <c r="H9" s="1"/>
      <c r="I9" s="4"/>
      <c r="J9" s="1">
        <v>20</v>
      </c>
      <c r="K9" s="4"/>
      <c r="L9" s="1">
        <f t="shared" si="0"/>
        <v>0</v>
      </c>
      <c r="M9" s="5">
        <f t="shared" si="1"/>
        <v>0</v>
      </c>
      <c r="N9" s="5">
        <v>200000</v>
      </c>
      <c r="O9" s="6">
        <v>0.005</v>
      </c>
      <c r="P9" s="5">
        <f t="shared" si="2"/>
        <v>1000</v>
      </c>
      <c r="Q9" s="7">
        <f>SLN(N9,P9,J9)/12</f>
        <v>829.166666666667</v>
      </c>
      <c r="R9" s="1" t="s">
        <v>24</v>
      </c>
      <c r="S9" s="1"/>
      <c r="T9" s="1"/>
    </row>
    <row r="10" spans="1:20">
      <c r="A10" s="3"/>
      <c r="B10" s="1"/>
      <c r="C10" s="1"/>
      <c r="D10" s="1"/>
      <c r="E10" s="1"/>
      <c r="F10" s="1"/>
      <c r="G10" s="1"/>
      <c r="H10" s="1"/>
      <c r="I10" s="4"/>
      <c r="J10" s="1"/>
      <c r="K10" s="1"/>
      <c r="L10" s="1"/>
      <c r="M10" s="1"/>
      <c r="N10" s="5"/>
      <c r="O10" s="6"/>
      <c r="P10" s="5"/>
      <c r="Q10" s="1"/>
      <c r="R10" s="1"/>
      <c r="S10" s="1"/>
      <c r="T10" s="1"/>
    </row>
    <row r="11" spans="1:20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  <c r="O11" s="1"/>
      <c r="P11" s="1"/>
      <c r="Q11" s="1"/>
      <c r="R11" s="1"/>
      <c r="S11" s="1"/>
      <c r="T11" s="1"/>
    </row>
    <row r="12" spans="8:20">
      <c r="H12" s="1"/>
      <c r="I12" s="1"/>
      <c r="J12" s="1"/>
      <c r="K12" s="1"/>
      <c r="L12" s="1"/>
      <c r="M12" s="1"/>
      <c r="N12" s="5"/>
      <c r="O12" s="1"/>
      <c r="P12" s="1"/>
      <c r="Q12" s="1"/>
      <c r="R12" s="1"/>
      <c r="S12" s="1"/>
      <c r="T12" s="1"/>
    </row>
    <row r="13" spans="8:20">
      <c r="H13" s="1"/>
      <c r="I13" s="1"/>
      <c r="J13" s="1"/>
      <c r="K13" s="1"/>
      <c r="L13" s="1"/>
      <c r="M13" s="1"/>
      <c r="N13" s="5"/>
      <c r="O13" s="1"/>
      <c r="P13" s="1"/>
      <c r="Q13" s="1"/>
      <c r="R13" s="1"/>
      <c r="S13" s="1"/>
      <c r="T13" s="1"/>
    </row>
    <row r="14" spans="8:20">
      <c r="H14" s="1"/>
      <c r="I14" s="1"/>
      <c r="J14" s="1"/>
      <c r="K14" s="1"/>
      <c r="L14" s="1"/>
      <c r="M14" s="1"/>
      <c r="N14" s="5"/>
      <c r="O14" s="1"/>
      <c r="P14" s="1"/>
      <c r="Q14" s="1"/>
      <c r="R14" s="1"/>
      <c r="S14" s="1"/>
      <c r="T14" s="1"/>
    </row>
    <row r="15" spans="8:18">
      <c r="H15" s="1"/>
      <c r="I15" s="1"/>
      <c r="J15" s="1"/>
      <c r="K15" s="1"/>
      <c r="L15" s="1"/>
      <c r="M15" s="1"/>
      <c r="N15" s="5"/>
      <c r="O15" s="1"/>
      <c r="P15" s="1"/>
      <c r="Q15" s="1"/>
      <c r="R15" s="1"/>
    </row>
    <row r="16" spans="8:18">
      <c r="H16" s="1"/>
      <c r="I16" s="1"/>
      <c r="J16" s="1"/>
      <c r="K16" s="1"/>
      <c r="L16" s="1"/>
      <c r="M16" s="1"/>
      <c r="N16" s="5"/>
      <c r="O16" s="1"/>
      <c r="P16" s="1"/>
      <c r="Q16" s="1"/>
      <c r="R16" s="1"/>
    </row>
    <row r="17" spans="1:18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1"/>
      <c r="P17" s="1"/>
      <c r="Q17" s="1"/>
      <c r="R17" s="1"/>
    </row>
    <row r="18" spans="1:18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1"/>
      <c r="P18" s="1"/>
      <c r="Q18" s="1"/>
      <c r="R18" s="1"/>
    </row>
    <row r="19" spans="1:18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1"/>
      <c r="P19" s="1"/>
      <c r="Q19" s="1"/>
      <c r="R19" s="1"/>
    </row>
    <row r="20" spans="1:18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1"/>
      <c r="P20" s="1"/>
      <c r="Q20" s="1"/>
      <c r="R20" s="1"/>
    </row>
    <row r="21" spans="1:18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1"/>
      <c r="P21" s="1"/>
      <c r="Q21" s="1"/>
      <c r="R21" s="1"/>
    </row>
    <row r="22" spans="1:18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  <c r="P22" s="1"/>
      <c r="Q22" s="1"/>
      <c r="R22" s="1"/>
    </row>
    <row r="23" spans="1:18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1"/>
    </row>
    <row r="26" spans="14:15">
      <c r="N26" s="5"/>
      <c r="O26" s="1"/>
    </row>
    <row r="27" spans="14:15">
      <c r="N27" s="5"/>
      <c r="O27" s="1"/>
    </row>
    <row r="28" spans="14:15">
      <c r="N28" s="5"/>
      <c r="O28" s="1"/>
    </row>
    <row r="29" spans="14:15">
      <c r="N29" s="5"/>
      <c r="O29" s="1"/>
    </row>
    <row r="30" spans="14:15">
      <c r="N30" s="5"/>
      <c r="O30" s="1"/>
    </row>
    <row r="31" spans="14:15">
      <c r="N31" s="5"/>
      <c r="O31" s="1"/>
    </row>
    <row r="32" spans="14:15">
      <c r="N32" s="5"/>
      <c r="O32" s="1"/>
    </row>
    <row r="33" spans="14:15">
      <c r="N33" s="5"/>
      <c r="O33" s="1"/>
    </row>
    <row r="34" spans="14:15">
      <c r="N34" s="5"/>
      <c r="O34" s="1"/>
    </row>
    <row r="35" spans="14:15">
      <c r="N35" s="5"/>
      <c r="O35" s="1"/>
    </row>
    <row r="36" spans="14:15">
      <c r="N36" s="5"/>
      <c r="O36" s="1"/>
    </row>
    <row r="37" spans="14:15">
      <c r="N37" s="5"/>
      <c r="O37" s="1"/>
    </row>
    <row r="38" spans="14:15">
      <c r="N38" s="5"/>
      <c r="O38" s="1"/>
    </row>
    <row r="39" spans="15:15">
      <c r="O39" s="1"/>
    </row>
  </sheetData>
  <mergeCells count="1">
    <mergeCell ref="A1:R1"/>
  </mergeCells>
  <dataValidations count="5">
    <dataValidation type="list" allowBlank="1" showInputMessage="1" showErrorMessage="1" sqref="E3:E11 E17:E20">
      <formula1>"财务部,人事部,销售部,车间,办公室,厂部"</formula1>
    </dataValidation>
    <dataValidation type="list" allowBlank="1" showInputMessage="1" showErrorMessage="1" sqref="F3:F11 F17:F27">
      <formula1>"在用,季节性停用,停用"</formula1>
    </dataValidation>
    <dataValidation type="list" allowBlank="1" showInputMessage="1" showErrorMessage="1" sqref="G3:G11 G17:G18">
      <formula1>"直接购入,在建工程转入,捐赠,投资者投入"</formula1>
    </dataValidation>
    <dataValidation type="list" allowBlank="1" showInputMessage="1" showErrorMessage="1" sqref="H3:H27">
      <formula1>"出售,报废,挑拨,投资"</formula1>
    </dataValidation>
    <dataValidation type="list" allowBlank="1" showInputMessage="1" showErrorMessage="1" sqref="R3:R32">
      <formula1>"平均年限法,双倍余额递减法,年数总和法,工作量法"</formula1>
    </dataValidation>
  </dataValidations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E1" workbookViewId="0">
      <selection activeCell="O19" sqref="O19"/>
    </sheetView>
  </sheetViews>
  <sheetFormatPr defaultColWidth="8.66666666666667" defaultRowHeight="15"/>
  <cols>
    <col min="1" max="1" width="5.375" customWidth="1"/>
    <col min="2" max="2" width="8.125" customWidth="1"/>
    <col min="3" max="3" width="8.25" customWidth="1"/>
    <col min="4" max="4" width="6" customWidth="1"/>
    <col min="5" max="5" width="6.375" customWidth="1"/>
    <col min="6" max="6" width="5.5" customWidth="1"/>
    <col min="7" max="7" width="8.125" customWidth="1"/>
    <col min="8" max="8" width="5.625" customWidth="1"/>
    <col min="9" max="13" width="8.5" customWidth="1"/>
    <col min="14" max="14" width="8.375" customWidth="1"/>
    <col min="15" max="15" width="6.75" customWidth="1"/>
    <col min="16" max="16" width="6.25" customWidth="1"/>
    <col min="17" max="17" width="7.375" customWidth="1"/>
    <col min="18" max="18" width="9.75" customWidth="1"/>
  </cols>
  <sheetData>
    <row r="1" ht="20.4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18.6" customHeight="1" spans="1:1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>
      <c r="A3" s="3">
        <v>1</v>
      </c>
      <c r="B3" s="1">
        <v>211001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/>
      <c r="I3" s="4"/>
      <c r="J3" s="1">
        <v>10</v>
      </c>
      <c r="K3" s="4"/>
      <c r="L3" s="1">
        <f>INT(DAYS360(I3,K3)/30)</f>
        <v>0</v>
      </c>
      <c r="M3" s="5">
        <f>L3/12</f>
        <v>0</v>
      </c>
      <c r="N3" s="5">
        <v>40000</v>
      </c>
      <c r="O3" s="6">
        <v>0.005</v>
      </c>
      <c r="P3" s="5">
        <f>N3*O3</f>
        <v>200</v>
      </c>
      <c r="Q3" s="7">
        <f>SLN(N3,P3,J3)/12</f>
        <v>331.666666666667</v>
      </c>
      <c r="R3" s="1" t="s">
        <v>24</v>
      </c>
    </row>
    <row r="4" spans="1:20">
      <c r="A4" s="3">
        <v>2</v>
      </c>
      <c r="B4" s="1">
        <v>212001</v>
      </c>
      <c r="C4" s="1" t="s">
        <v>25</v>
      </c>
      <c r="D4" s="1" t="s">
        <v>26</v>
      </c>
      <c r="E4" s="1" t="s">
        <v>27</v>
      </c>
      <c r="F4" s="1" t="s">
        <v>22</v>
      </c>
      <c r="G4" s="1" t="s">
        <v>28</v>
      </c>
      <c r="H4" s="1"/>
      <c r="I4" s="4"/>
      <c r="J4" s="1">
        <v>20</v>
      </c>
      <c r="K4" s="4"/>
      <c r="L4" s="1">
        <f t="shared" ref="L4:L9" si="0">INT(DAYS360(I4,K4)/30)</f>
        <v>0</v>
      </c>
      <c r="M4" s="5">
        <f t="shared" ref="M4:M9" si="1">L4/12</f>
        <v>0</v>
      </c>
      <c r="N4" s="5">
        <v>1000000</v>
      </c>
      <c r="O4" s="6">
        <v>0.005</v>
      </c>
      <c r="P4" s="5">
        <f t="shared" ref="P4:P9" si="2">N4*O4</f>
        <v>5000</v>
      </c>
      <c r="Q4" s="7">
        <f>SLN(N4,P4,J4)/12</f>
        <v>4145.83333333333</v>
      </c>
      <c r="R4" s="1" t="s">
        <v>24</v>
      </c>
      <c r="S4" s="1"/>
      <c r="T4" s="1"/>
    </row>
    <row r="5" spans="1:20">
      <c r="A5" s="3">
        <v>3</v>
      </c>
      <c r="B5" s="1">
        <v>212002</v>
      </c>
      <c r="C5" s="1" t="s">
        <v>29</v>
      </c>
      <c r="D5" s="1" t="s">
        <v>26</v>
      </c>
      <c r="E5" s="1" t="s">
        <v>27</v>
      </c>
      <c r="F5" s="1" t="s">
        <v>22</v>
      </c>
      <c r="G5" s="1" t="s">
        <v>28</v>
      </c>
      <c r="H5" s="1"/>
      <c r="I5" s="4"/>
      <c r="J5" s="1">
        <v>20</v>
      </c>
      <c r="K5" s="4"/>
      <c r="L5" s="1">
        <f t="shared" si="0"/>
        <v>0</v>
      </c>
      <c r="M5" s="5">
        <f t="shared" si="1"/>
        <v>0</v>
      </c>
      <c r="N5" s="5">
        <v>500000</v>
      </c>
      <c r="O5" s="6">
        <v>0.005</v>
      </c>
      <c r="P5" s="5">
        <f t="shared" si="2"/>
        <v>2500</v>
      </c>
      <c r="Q5" s="7" t="e">
        <f>DDB(N5,P5,J5*12,L5,2)</f>
        <v>#NUM!</v>
      </c>
      <c r="R5" s="1" t="s">
        <v>30</v>
      </c>
      <c r="S5" s="1"/>
      <c r="T5" s="1"/>
    </row>
    <row r="6" spans="1:20">
      <c r="A6" s="3">
        <v>4</v>
      </c>
      <c r="B6" s="1">
        <v>214004</v>
      </c>
      <c r="C6" s="1" t="s">
        <v>31</v>
      </c>
      <c r="D6" s="1" t="s">
        <v>32</v>
      </c>
      <c r="E6" s="1" t="s">
        <v>33</v>
      </c>
      <c r="F6" s="1" t="s">
        <v>22</v>
      </c>
      <c r="G6" s="1" t="s">
        <v>23</v>
      </c>
      <c r="H6" s="1"/>
      <c r="I6" s="4"/>
      <c r="J6" s="1">
        <v>10</v>
      </c>
      <c r="K6" s="4"/>
      <c r="L6" s="1">
        <f t="shared" si="0"/>
        <v>0</v>
      </c>
      <c r="M6" s="5">
        <f t="shared" si="1"/>
        <v>0</v>
      </c>
      <c r="N6" s="5">
        <v>80000</v>
      </c>
      <c r="O6" s="6">
        <v>0.005</v>
      </c>
      <c r="P6" s="5">
        <f t="shared" si="2"/>
        <v>400</v>
      </c>
      <c r="Q6" s="7">
        <f>SLN(N6,P6,J6)/12</f>
        <v>663.333333333333</v>
      </c>
      <c r="R6" s="1" t="s">
        <v>24</v>
      </c>
      <c r="S6" s="1"/>
      <c r="T6" s="1"/>
    </row>
    <row r="7" spans="1:20">
      <c r="A7" s="3">
        <v>5</v>
      </c>
      <c r="B7" s="1">
        <v>216001</v>
      </c>
      <c r="C7" s="1" t="s">
        <v>34</v>
      </c>
      <c r="D7" s="1" t="s">
        <v>35</v>
      </c>
      <c r="E7" s="1" t="s">
        <v>36</v>
      </c>
      <c r="F7" s="1" t="s">
        <v>22</v>
      </c>
      <c r="G7" s="1" t="s">
        <v>23</v>
      </c>
      <c r="H7" s="1"/>
      <c r="I7" s="4"/>
      <c r="J7" s="1">
        <v>5</v>
      </c>
      <c r="K7" s="4"/>
      <c r="L7" s="1">
        <f t="shared" si="0"/>
        <v>0</v>
      </c>
      <c r="M7" s="5">
        <f t="shared" si="1"/>
        <v>0</v>
      </c>
      <c r="N7" s="5">
        <v>4500</v>
      </c>
      <c r="O7" s="6">
        <v>0.005</v>
      </c>
      <c r="P7" s="5">
        <f t="shared" si="2"/>
        <v>22.5</v>
      </c>
      <c r="Q7" s="7" t="e">
        <f>DDB(N7,P7,J7*12,L7,2)</f>
        <v>#NUM!</v>
      </c>
      <c r="R7" s="1" t="s">
        <v>30</v>
      </c>
      <c r="S7" s="1"/>
      <c r="T7" s="1"/>
    </row>
    <row r="8" spans="1:20">
      <c r="A8" s="3">
        <v>7</v>
      </c>
      <c r="B8" s="1">
        <v>210002</v>
      </c>
      <c r="C8" s="1" t="s">
        <v>34</v>
      </c>
      <c r="D8" s="1" t="s">
        <v>35</v>
      </c>
      <c r="E8" s="1" t="s">
        <v>37</v>
      </c>
      <c r="F8" s="1" t="s">
        <v>22</v>
      </c>
      <c r="G8" s="1" t="s">
        <v>23</v>
      </c>
      <c r="H8" s="1"/>
      <c r="I8" s="4"/>
      <c r="J8" s="1">
        <v>8</v>
      </c>
      <c r="K8" s="4"/>
      <c r="L8" s="1">
        <f t="shared" si="0"/>
        <v>0</v>
      </c>
      <c r="M8" s="5">
        <f t="shared" si="1"/>
        <v>0</v>
      </c>
      <c r="N8" s="5">
        <v>3800</v>
      </c>
      <c r="O8" s="6">
        <v>0.005</v>
      </c>
      <c r="P8" s="5">
        <f t="shared" si="2"/>
        <v>19</v>
      </c>
      <c r="Q8" s="7">
        <f>SLN(N8,P8,J8)/12</f>
        <v>39.3854166666667</v>
      </c>
      <c r="R8" s="1" t="s">
        <v>24</v>
      </c>
      <c r="S8" s="1"/>
      <c r="T8" s="1"/>
    </row>
    <row r="9" spans="1:20">
      <c r="A9" s="3">
        <v>8</v>
      </c>
      <c r="B9" s="1">
        <v>212003</v>
      </c>
      <c r="C9" s="1" t="s">
        <v>38</v>
      </c>
      <c r="D9" s="1" t="s">
        <v>39</v>
      </c>
      <c r="E9" s="1" t="s">
        <v>27</v>
      </c>
      <c r="F9" s="1" t="s">
        <v>22</v>
      </c>
      <c r="G9" s="1" t="s">
        <v>23</v>
      </c>
      <c r="H9" s="1"/>
      <c r="I9" s="4"/>
      <c r="J9" s="1">
        <v>20</v>
      </c>
      <c r="K9" s="4"/>
      <c r="L9" s="1">
        <f t="shared" si="0"/>
        <v>0</v>
      </c>
      <c r="M9" s="5">
        <f t="shared" si="1"/>
        <v>0</v>
      </c>
      <c r="N9" s="5">
        <v>200000</v>
      </c>
      <c r="O9" s="6">
        <v>0.005</v>
      </c>
      <c r="P9" s="5">
        <f t="shared" si="2"/>
        <v>1000</v>
      </c>
      <c r="Q9" s="7">
        <f>SLN(N9,P9,J9)/12</f>
        <v>829.166666666667</v>
      </c>
      <c r="R9" s="1" t="s">
        <v>24</v>
      </c>
      <c r="S9" s="1"/>
      <c r="T9" s="1"/>
    </row>
    <row r="10" spans="1:20">
      <c r="A10" s="3"/>
      <c r="B10" s="1"/>
      <c r="C10" s="1"/>
      <c r="D10" s="1"/>
      <c r="E10" s="1"/>
      <c r="F10" s="1"/>
      <c r="G10" s="1"/>
      <c r="H10" s="1"/>
      <c r="I10" s="4"/>
      <c r="J10" s="1"/>
      <c r="K10" s="1"/>
      <c r="L10" s="1"/>
      <c r="M10" s="1"/>
      <c r="N10" s="5"/>
      <c r="O10" s="6"/>
      <c r="P10" s="5"/>
      <c r="Q10" s="1"/>
      <c r="R10" s="1"/>
      <c r="S10" s="1"/>
      <c r="T10" s="1"/>
    </row>
    <row r="11" spans="1:20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  <c r="O11" s="1"/>
      <c r="P11" s="1"/>
      <c r="Q11" s="1"/>
      <c r="R11" s="1"/>
      <c r="S11" s="1"/>
      <c r="T11" s="1"/>
    </row>
    <row r="12" spans="8:20">
      <c r="H12" s="1"/>
      <c r="I12" s="1"/>
      <c r="J12" s="1"/>
      <c r="K12" s="1"/>
      <c r="L12" s="1"/>
      <c r="M12" s="1"/>
      <c r="N12" s="5"/>
      <c r="O12" s="1"/>
      <c r="P12" s="1"/>
      <c r="Q12" s="1"/>
      <c r="R12" s="1"/>
      <c r="S12" s="1"/>
      <c r="T12" s="1"/>
    </row>
    <row r="13" spans="8:20">
      <c r="H13" s="1"/>
      <c r="I13" s="1"/>
      <c r="J13" s="1"/>
      <c r="K13" s="1"/>
      <c r="L13" s="1"/>
      <c r="M13" s="1"/>
      <c r="N13" s="5"/>
      <c r="O13" s="1"/>
      <c r="P13" s="1"/>
      <c r="Q13" s="1"/>
      <c r="R13" s="1"/>
      <c r="S13" s="1"/>
      <c r="T13" s="1"/>
    </row>
    <row r="14" spans="8:20">
      <c r="H14" s="1"/>
      <c r="I14" s="1"/>
      <c r="J14" s="1"/>
      <c r="K14" s="1"/>
      <c r="L14" s="1"/>
      <c r="M14" s="1"/>
      <c r="N14" s="5"/>
      <c r="O14" s="1"/>
      <c r="P14" s="1"/>
      <c r="Q14" s="1"/>
      <c r="R14" s="1"/>
      <c r="S14" s="1"/>
      <c r="T14" s="1"/>
    </row>
    <row r="15" spans="8:18">
      <c r="H15" s="1"/>
      <c r="I15" s="1"/>
      <c r="J15" s="1"/>
      <c r="K15" s="1"/>
      <c r="L15" s="1"/>
      <c r="M15" s="1"/>
      <c r="N15" s="5"/>
      <c r="O15" s="1"/>
      <c r="P15" s="1"/>
      <c r="Q15" s="1"/>
      <c r="R15" s="1"/>
    </row>
    <row r="16" spans="8:18">
      <c r="H16" s="1"/>
      <c r="I16" s="1"/>
      <c r="J16" s="1"/>
      <c r="K16" s="1"/>
      <c r="L16" s="1"/>
      <c r="M16" s="1"/>
      <c r="N16" s="5"/>
      <c r="O16" s="1"/>
      <c r="P16" s="1"/>
      <c r="Q16" s="1"/>
      <c r="R16" s="1"/>
    </row>
    <row r="17" spans="1:18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1"/>
      <c r="P17" s="1"/>
      <c r="Q17" s="1"/>
      <c r="R17" s="1"/>
    </row>
    <row r="18" spans="1:18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1"/>
      <c r="P18" s="1"/>
      <c r="Q18" s="1"/>
      <c r="R18" s="1"/>
    </row>
    <row r="19" spans="1:18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1"/>
      <c r="P19" s="1"/>
      <c r="Q19" s="1"/>
      <c r="R19" s="1"/>
    </row>
    <row r="20" spans="1:18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1"/>
      <c r="P20" s="1"/>
      <c r="Q20" s="1"/>
      <c r="R20" s="1"/>
    </row>
    <row r="21" spans="1:18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1"/>
      <c r="P21" s="1"/>
      <c r="Q21" s="1"/>
      <c r="R21" s="1"/>
    </row>
    <row r="22" spans="1:18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  <c r="P22" s="1"/>
      <c r="Q22" s="1"/>
      <c r="R22" s="1"/>
    </row>
    <row r="23" spans="1:18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1"/>
    </row>
    <row r="26" spans="14:15">
      <c r="N26" s="5"/>
      <c r="O26" s="1"/>
    </row>
    <row r="27" spans="14:15">
      <c r="N27" s="5"/>
      <c r="O27" s="1"/>
    </row>
    <row r="28" spans="14:15">
      <c r="N28" s="5"/>
      <c r="O28" s="1"/>
    </row>
    <row r="29" spans="14:15">
      <c r="N29" s="5"/>
      <c r="O29" s="1"/>
    </row>
    <row r="30" spans="14:15">
      <c r="N30" s="5"/>
      <c r="O30" s="1"/>
    </row>
    <row r="31" spans="14:15">
      <c r="N31" s="5"/>
      <c r="O31" s="1"/>
    </row>
    <row r="32" spans="14:15">
      <c r="N32" s="5"/>
      <c r="O32" s="1"/>
    </row>
    <row r="33" spans="14:15">
      <c r="N33" s="5"/>
      <c r="O33" s="1"/>
    </row>
    <row r="34" spans="14:15">
      <c r="N34" s="5"/>
      <c r="O34" s="1"/>
    </row>
    <row r="35" spans="14:15">
      <c r="N35" s="5"/>
      <c r="O35" s="1"/>
    </row>
    <row r="36" spans="14:15">
      <c r="N36" s="5"/>
      <c r="O36" s="1"/>
    </row>
    <row r="37" spans="14:15">
      <c r="N37" s="5"/>
      <c r="O37" s="1"/>
    </row>
    <row r="38" spans="14:15">
      <c r="N38" s="5"/>
      <c r="O38" s="1"/>
    </row>
    <row r="39" spans="15:15">
      <c r="O39" s="1"/>
    </row>
  </sheetData>
  <mergeCells count="1">
    <mergeCell ref="A1:R1"/>
  </mergeCells>
  <dataValidations count="5">
    <dataValidation type="list" allowBlank="1" showInputMessage="1" showErrorMessage="1" sqref="E3:E11 E17:E20">
      <formula1>"财务部,人事部,销售部,车间,办公室,厂部"</formula1>
    </dataValidation>
    <dataValidation type="list" allowBlank="1" showInputMessage="1" showErrorMessage="1" sqref="F3:F11 F17:F27">
      <formula1>"在用,季节性停用,停用"</formula1>
    </dataValidation>
    <dataValidation type="list" allowBlank="1" showInputMessage="1" showErrorMessage="1" sqref="G3:G11 G17:G18">
      <formula1>"直接购入,在建工程转入,捐赠,投资者投入"</formula1>
    </dataValidation>
    <dataValidation type="list" allowBlank="1" showInputMessage="1" showErrorMessage="1" sqref="H3:H27">
      <formula1>"出售,报废,挑拨,投资"</formula1>
    </dataValidation>
    <dataValidation type="list" allowBlank="1" showInputMessage="1" showErrorMessage="1" sqref="R3:R32">
      <formula1>"平均年限法,双倍余额递减法,年数总和法,工作量法"</formula1>
    </dataValidation>
  </dataValidation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固定资产卡片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1996-12-17T01:32:42Z</dcterms:created>
  <dcterms:modified xsi:type="dcterms:W3CDTF">2020-11-14T13:27:25Z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