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tabRatio="720"/>
  </bookViews>
  <sheets>
    <sheet name="会计科目表" sheetId="1" r:id="rId1"/>
    <sheet name="总账科目" sheetId="4" r:id="rId2"/>
    <sheet name="记账凭证清单表" sheetId="2" r:id="rId3"/>
    <sheet name="总分类账" sheetId="6" r:id="rId4"/>
  </sheets>
  <externalReferences>
    <externalReference r:id="rId5"/>
  </externalReferences>
  <definedNames>
    <definedName name="_xlnm._FilterDatabase" localSheetId="2" hidden="1">记账凭证清单表!$A$2:$L$34</definedName>
    <definedName name="科目编码">[1]企业会计科目!$A$3:$A$99</definedName>
    <definedName name="科目名称">[1]企业会计科目!$B$3:$B$99</definedName>
    <definedName name="明细科目编码">会计科目表!$A$3:$A$69</definedName>
    <definedName name="明细科目名称">会计科目表!$B$3:$B$69</definedName>
    <definedName name="总账科目名称">总账科目!$B$3:$B$40</definedName>
  </definedNames>
  <calcPr calcId="144525"/>
</workbook>
</file>

<file path=xl/sharedStrings.xml><?xml version="1.0" encoding="utf-8"?>
<sst xmlns="http://schemas.openxmlformats.org/spreadsheetml/2006/main" count="359" uniqueCount="223">
  <si>
    <t>企业会计科目</t>
  </si>
  <si>
    <t>科目编码</t>
  </si>
  <si>
    <t>科目名称</t>
  </si>
  <si>
    <t>1001</t>
  </si>
  <si>
    <r>
      <rPr>
        <sz val="10.5"/>
        <color theme="1"/>
        <rFont val="宋体"/>
        <charset val="134"/>
      </rPr>
      <t>库存现</t>
    </r>
    <r>
      <rPr>
        <sz val="10.5"/>
        <color theme="1"/>
        <rFont val="Gungsuh"/>
        <charset val="129"/>
      </rPr>
      <t>金</t>
    </r>
  </si>
  <si>
    <t>1002</t>
  </si>
  <si>
    <r>
      <rPr>
        <sz val="10.5"/>
        <color theme="1"/>
        <rFont val="宋体"/>
        <charset val="134"/>
      </rPr>
      <t>银</t>
    </r>
    <r>
      <rPr>
        <sz val="10.5"/>
        <color theme="1"/>
        <rFont val="Gungsuh"/>
        <charset val="129"/>
      </rPr>
      <t>行存款</t>
    </r>
  </si>
  <si>
    <t>100201</t>
  </si>
  <si>
    <r>
      <rPr>
        <sz val="10.5"/>
        <color theme="1"/>
        <rFont val="宋体"/>
        <charset val="134"/>
      </rPr>
      <t>银</t>
    </r>
    <r>
      <rPr>
        <sz val="10.5"/>
        <color theme="1"/>
        <rFont val="Gungsuh"/>
        <charset val="129"/>
      </rPr>
      <t>行存款-中</t>
    </r>
    <r>
      <rPr>
        <sz val="10.5"/>
        <color theme="1"/>
        <rFont val="宋体"/>
        <charset val="134"/>
      </rPr>
      <t>国</t>
    </r>
    <r>
      <rPr>
        <sz val="10.5"/>
        <color theme="1"/>
        <rFont val="Gungsuh"/>
        <charset val="129"/>
      </rPr>
      <t>工商</t>
    </r>
    <r>
      <rPr>
        <sz val="10.5"/>
        <color theme="1"/>
        <rFont val="宋体"/>
        <charset val="134"/>
      </rPr>
      <t>银</t>
    </r>
    <r>
      <rPr>
        <sz val="10.5"/>
        <color theme="1"/>
        <rFont val="Gungsuh"/>
        <charset val="129"/>
      </rPr>
      <t>行</t>
    </r>
  </si>
  <si>
    <t>100202</t>
  </si>
  <si>
    <r>
      <rPr>
        <sz val="10.5"/>
        <color theme="1"/>
        <rFont val="宋体"/>
        <charset val="134"/>
      </rPr>
      <t>银</t>
    </r>
    <r>
      <rPr>
        <sz val="10.5"/>
        <color theme="1"/>
        <rFont val="Gungsuh"/>
        <charset val="129"/>
      </rPr>
      <t>行存款-中</t>
    </r>
    <r>
      <rPr>
        <sz val="10.5"/>
        <color theme="1"/>
        <rFont val="宋体"/>
        <charset val="134"/>
      </rPr>
      <t>国</t>
    </r>
    <r>
      <rPr>
        <sz val="10.5"/>
        <color theme="1"/>
        <rFont val="Gungsuh"/>
        <charset val="129"/>
      </rPr>
      <t>建</t>
    </r>
    <r>
      <rPr>
        <sz val="10.5"/>
        <color theme="1"/>
        <rFont val="宋体"/>
        <charset val="134"/>
      </rPr>
      <t>设银</t>
    </r>
    <r>
      <rPr>
        <sz val="10.5"/>
        <color theme="1"/>
        <rFont val="Gungsuh"/>
        <charset val="129"/>
      </rPr>
      <t>行</t>
    </r>
  </si>
  <si>
    <t>100203</t>
  </si>
  <si>
    <r>
      <rPr>
        <sz val="10.5"/>
        <color theme="1"/>
        <rFont val="宋体"/>
        <charset val="134"/>
      </rPr>
      <t>银</t>
    </r>
    <r>
      <rPr>
        <sz val="10.5"/>
        <color theme="1"/>
        <rFont val="Gungsuh"/>
        <charset val="129"/>
      </rPr>
      <t>行存款-中</t>
    </r>
    <r>
      <rPr>
        <sz val="10.5"/>
        <color theme="1"/>
        <rFont val="宋体"/>
        <charset val="134"/>
      </rPr>
      <t>国银</t>
    </r>
    <r>
      <rPr>
        <sz val="10.5"/>
        <color theme="1"/>
        <rFont val="Gungsuh"/>
        <charset val="129"/>
      </rPr>
      <t>行</t>
    </r>
  </si>
  <si>
    <t>100204</t>
  </si>
  <si>
    <r>
      <rPr>
        <sz val="10.5"/>
        <color theme="1"/>
        <rFont val="宋体"/>
        <charset val="134"/>
      </rPr>
      <t>银</t>
    </r>
    <r>
      <rPr>
        <sz val="10.5"/>
        <color theme="1"/>
        <rFont val="Gungsuh"/>
        <charset val="129"/>
      </rPr>
      <t>行存款-招商</t>
    </r>
    <r>
      <rPr>
        <sz val="10.5"/>
        <color theme="1"/>
        <rFont val="宋体"/>
        <charset val="134"/>
      </rPr>
      <t>银</t>
    </r>
    <r>
      <rPr>
        <sz val="10.5"/>
        <color theme="1"/>
        <rFont val="Gungsuh"/>
        <charset val="129"/>
      </rPr>
      <t>行</t>
    </r>
  </si>
  <si>
    <t>1015</t>
  </si>
  <si>
    <r>
      <rPr>
        <sz val="10.5"/>
        <color theme="1"/>
        <rFont val="Gungsuh"/>
        <charset val="129"/>
      </rPr>
      <t>其他</t>
    </r>
    <r>
      <rPr>
        <sz val="10.5"/>
        <color theme="1"/>
        <rFont val="宋体"/>
        <charset val="134"/>
      </rPr>
      <t>货币基金</t>
    </r>
  </si>
  <si>
    <t>1121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</si>
  <si>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收票据</t>
    </r>
  </si>
  <si>
    <t>1122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</si>
  <si>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收</t>
    </r>
    <r>
      <rPr>
        <sz val="10.5"/>
        <color theme="1"/>
        <rFont val="宋体"/>
        <charset val="134"/>
      </rPr>
      <t>账</t>
    </r>
    <r>
      <rPr>
        <sz val="10.5"/>
        <color theme="1"/>
        <rFont val="Gungsuh"/>
        <charset val="129"/>
      </rPr>
      <t>款</t>
    </r>
  </si>
  <si>
    <t>1231</t>
  </si>
  <si>
    <r>
      <rPr>
        <sz val="10.5"/>
        <color theme="1"/>
        <rFont val="Gungsuh"/>
        <charset val="129"/>
      </rPr>
      <t>其他</t>
    </r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收款</t>
    </r>
  </si>
  <si>
    <t>1241</t>
  </si>
  <si>
    <r>
      <rPr>
        <sz val="10.5"/>
        <color theme="1"/>
        <rFont val="宋体"/>
        <charset val="134"/>
      </rPr>
      <t>坏账</t>
    </r>
    <r>
      <rPr>
        <sz val="10.5"/>
        <color theme="1"/>
        <rFont val="Gungsuh"/>
        <charset val="129"/>
      </rPr>
      <t>准</t>
    </r>
    <r>
      <rPr>
        <sz val="10.5"/>
        <color theme="1"/>
        <rFont val="宋体"/>
        <charset val="134"/>
      </rPr>
      <t>备</t>
    </r>
  </si>
  <si>
    <t>1401</t>
  </si>
  <si>
    <t>材料采购</t>
  </si>
  <si>
    <t>140101</t>
  </si>
  <si>
    <r>
      <rPr>
        <sz val="10.5"/>
        <color theme="1"/>
        <rFont val="宋体"/>
        <charset val="134"/>
      </rPr>
      <t>材料采购</t>
    </r>
    <r>
      <rPr>
        <sz val="10.5"/>
        <color theme="1"/>
        <rFont val="Gungsuh"/>
        <charset val="129"/>
      </rPr>
      <t>-a材料</t>
    </r>
  </si>
  <si>
    <t>140102</t>
  </si>
  <si>
    <r>
      <rPr>
        <sz val="10.5"/>
        <color theme="1"/>
        <rFont val="宋体"/>
        <charset val="134"/>
      </rPr>
      <t>材料采购</t>
    </r>
    <r>
      <rPr>
        <sz val="10.5"/>
        <color theme="1"/>
        <rFont val="Gungsuh"/>
        <charset val="129"/>
      </rPr>
      <t>-b材料</t>
    </r>
  </si>
  <si>
    <t>140103</t>
  </si>
  <si>
    <r>
      <rPr>
        <sz val="10.5"/>
        <color theme="1"/>
        <rFont val="宋体"/>
        <charset val="134"/>
      </rPr>
      <t>材料采购</t>
    </r>
    <r>
      <rPr>
        <sz val="10.5"/>
        <color theme="1"/>
        <rFont val="Gungsuh"/>
        <charset val="129"/>
      </rPr>
      <t>-c材料</t>
    </r>
  </si>
  <si>
    <t>140104</t>
  </si>
  <si>
    <r>
      <rPr>
        <sz val="10.5"/>
        <color theme="1"/>
        <rFont val="宋体"/>
        <charset val="134"/>
      </rPr>
      <t>材料采购</t>
    </r>
    <r>
      <rPr>
        <sz val="10.5"/>
        <color theme="1"/>
        <rFont val="Gungsuh"/>
        <charset val="129"/>
      </rPr>
      <t>-其他</t>
    </r>
  </si>
  <si>
    <t>1406</t>
  </si>
  <si>
    <r>
      <rPr>
        <sz val="10.5"/>
        <color theme="1"/>
        <rFont val="宋体"/>
        <charset val="134"/>
      </rPr>
      <t>库</t>
    </r>
    <r>
      <rPr>
        <sz val="10.5"/>
        <color theme="1"/>
        <rFont val="Gungsuh"/>
        <charset val="129"/>
      </rPr>
      <t>存商品</t>
    </r>
  </si>
  <si>
    <t>1501</t>
  </si>
  <si>
    <r>
      <rPr>
        <sz val="10.5"/>
        <color theme="1"/>
        <rFont val="Gungsuh"/>
        <charset val="129"/>
      </rPr>
      <t>待</t>
    </r>
    <r>
      <rPr>
        <sz val="10.5"/>
        <color theme="1"/>
        <rFont val="宋体"/>
        <charset val="134"/>
      </rPr>
      <t>摊费</t>
    </r>
    <r>
      <rPr>
        <sz val="10.5"/>
        <color theme="1"/>
        <rFont val="Gungsuh"/>
        <charset val="129"/>
      </rPr>
      <t>用</t>
    </r>
  </si>
  <si>
    <t>1601</t>
  </si>
  <si>
    <r>
      <rPr>
        <sz val="10.5"/>
        <color theme="1"/>
        <rFont val="Gungsuh"/>
        <charset val="129"/>
      </rPr>
      <t>固定</t>
    </r>
    <r>
      <rPr>
        <sz val="10.5"/>
        <color theme="1"/>
        <rFont val="宋体"/>
        <charset val="134"/>
      </rPr>
      <t>资产</t>
    </r>
  </si>
  <si>
    <t>1602</t>
  </si>
  <si>
    <r>
      <rPr>
        <sz val="10.5"/>
        <color theme="1"/>
        <rFont val="Gungsuh"/>
        <charset val="129"/>
      </rPr>
      <t>累</t>
    </r>
    <r>
      <rPr>
        <sz val="10.5"/>
        <color theme="1"/>
        <rFont val="宋体"/>
        <charset val="134"/>
      </rPr>
      <t>计</t>
    </r>
    <r>
      <rPr>
        <sz val="10.5"/>
        <color theme="1"/>
        <rFont val="Gungsuh"/>
        <charset val="129"/>
      </rPr>
      <t>折</t>
    </r>
    <r>
      <rPr>
        <sz val="10.5"/>
        <color theme="1"/>
        <rFont val="宋体"/>
        <charset val="134"/>
      </rPr>
      <t>旧</t>
    </r>
  </si>
  <si>
    <t>1901</t>
  </si>
  <si>
    <r>
      <rPr>
        <sz val="10.5"/>
        <color theme="1"/>
        <rFont val="Gungsuh"/>
        <charset val="129"/>
      </rPr>
      <t>待</t>
    </r>
    <r>
      <rPr>
        <sz val="10.5"/>
        <color theme="1"/>
        <rFont val="宋体"/>
        <charset val="134"/>
      </rPr>
      <t>处</t>
    </r>
    <r>
      <rPr>
        <sz val="10.5"/>
        <color theme="1"/>
        <rFont val="Gungsuh"/>
        <charset val="129"/>
      </rPr>
      <t>理</t>
    </r>
    <r>
      <rPr>
        <sz val="10.5"/>
        <color theme="1"/>
        <rFont val="宋体"/>
        <charset val="134"/>
      </rPr>
      <t>财产损益</t>
    </r>
  </si>
  <si>
    <t>2001</t>
  </si>
  <si>
    <t>短期借款</t>
  </si>
  <si>
    <t>2201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</si>
  <si>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付票据</t>
    </r>
  </si>
  <si>
    <t>2202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</si>
  <si>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付</t>
    </r>
    <r>
      <rPr>
        <sz val="10.5"/>
        <color theme="1"/>
        <rFont val="宋体"/>
        <charset val="134"/>
      </rPr>
      <t>账</t>
    </r>
    <r>
      <rPr>
        <sz val="10.5"/>
        <color theme="1"/>
        <rFont val="Gungsuh"/>
        <charset val="129"/>
      </rPr>
      <t>款</t>
    </r>
  </si>
  <si>
    <t>2211</t>
  </si>
  <si>
    <t>应付职工薪酬</t>
  </si>
  <si>
    <t>2231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</si>
  <si>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付股利</t>
    </r>
  </si>
  <si>
    <t>2221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</si>
  <si>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</t>
    </r>
    <r>
      <rPr>
        <sz val="10.5"/>
        <color theme="1"/>
        <rFont val="宋体"/>
        <charset val="134"/>
      </rPr>
      <t>税费</t>
    </r>
  </si>
  <si>
    <t>222101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</si>
  <si>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</t>
    </r>
    <r>
      <rPr>
        <sz val="10.5"/>
        <color theme="1"/>
        <rFont val="宋体"/>
        <charset val="134"/>
      </rPr>
      <t>税费</t>
    </r>
    <r>
      <rPr>
        <sz val="10.5"/>
        <color theme="1"/>
        <rFont val="Gungsuh"/>
        <charset val="129"/>
      </rPr>
      <t>-</t>
    </r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交增</t>
    </r>
    <r>
      <rPr>
        <sz val="10.5"/>
        <color theme="1"/>
        <rFont val="宋体"/>
        <charset val="134"/>
      </rPr>
      <t>值税</t>
    </r>
  </si>
  <si>
    <t>22210101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</si>
  <si>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</t>
    </r>
    <r>
      <rPr>
        <sz val="10.5"/>
        <color theme="1"/>
        <rFont val="宋体"/>
        <charset val="134"/>
      </rPr>
      <t>税费</t>
    </r>
    <r>
      <rPr>
        <sz val="10.5"/>
        <color theme="1"/>
        <rFont val="Gungsuh"/>
        <charset val="129"/>
      </rPr>
      <t>-</t>
    </r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交增</t>
    </r>
    <r>
      <rPr>
        <sz val="10.5"/>
        <color theme="1"/>
        <rFont val="宋体"/>
        <charset val="134"/>
      </rPr>
      <t>值税</t>
    </r>
    <r>
      <rPr>
        <sz val="10.5"/>
        <color theme="1"/>
        <rFont val="Gungsuh"/>
        <charset val="129"/>
      </rPr>
      <t>-</t>
    </r>
    <r>
      <rPr>
        <sz val="10.5"/>
        <color theme="1"/>
        <rFont val="宋体"/>
        <charset val="134"/>
      </rPr>
      <t>进项税额</t>
    </r>
  </si>
  <si>
    <t>22210102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</si>
  <si>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</t>
    </r>
    <r>
      <rPr>
        <sz val="10.5"/>
        <color theme="1"/>
        <rFont val="宋体"/>
        <charset val="134"/>
      </rPr>
      <t>税费</t>
    </r>
    <r>
      <rPr>
        <sz val="10.5"/>
        <color theme="1"/>
        <rFont val="Gungsuh"/>
        <charset val="129"/>
      </rPr>
      <t>-</t>
    </r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交增</t>
    </r>
    <r>
      <rPr>
        <sz val="10.5"/>
        <color theme="1"/>
        <rFont val="宋体"/>
        <charset val="134"/>
      </rPr>
      <t>值税</t>
    </r>
    <r>
      <rPr>
        <sz val="10.5"/>
        <color theme="1"/>
        <rFont val="Gungsuh"/>
        <charset val="129"/>
      </rPr>
      <t>-</t>
    </r>
    <r>
      <rPr>
        <sz val="10.5"/>
        <color theme="1"/>
        <rFont val="宋体"/>
        <charset val="134"/>
      </rPr>
      <t>销项税额</t>
    </r>
  </si>
  <si>
    <t>222106</t>
  </si>
  <si>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</t>
    </r>
    <r>
      <rPr>
        <sz val="10.5"/>
        <color theme="1"/>
        <rFont val="宋体"/>
        <charset val="134"/>
      </rPr>
      <t>税费</t>
    </r>
    <r>
      <rPr>
        <sz val="10.5"/>
        <color theme="1"/>
        <rFont val="Gungsuh"/>
        <charset val="129"/>
      </rPr>
      <t>-</t>
    </r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交所得</t>
    </r>
    <r>
      <rPr>
        <sz val="10.5"/>
        <color theme="1"/>
        <rFont val="宋体"/>
        <charset val="134"/>
      </rPr>
      <t>税</t>
    </r>
  </si>
  <si>
    <t>2241</t>
  </si>
  <si>
    <r>
      <rPr>
        <sz val="10.5"/>
        <color theme="1"/>
        <rFont val="Gungsuh"/>
        <charset val="129"/>
      </rPr>
      <t>其他</t>
    </r>
    <r>
      <rPr>
        <sz val="10.5"/>
        <color theme="1"/>
        <rFont val="宋体"/>
        <charset val="134"/>
      </rPr>
      <t>应</t>
    </r>
    <r>
      <rPr>
        <sz val="10.5"/>
        <color theme="1"/>
        <rFont val="Gungsuh"/>
        <charset val="129"/>
      </rPr>
      <t>付款</t>
    </r>
  </si>
  <si>
    <t>2401</t>
  </si>
  <si>
    <r>
      <rPr>
        <sz val="10.5"/>
        <color theme="1"/>
        <rFont val="宋体"/>
        <charset val="134"/>
      </rPr>
      <t>预</t>
    </r>
    <r>
      <rPr>
        <sz val="10.5"/>
        <color theme="1"/>
        <rFont val="Gungsuh"/>
        <charset val="129"/>
      </rPr>
      <t>提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</t>
    </r>
  </si>
  <si>
    <t>4001</t>
  </si>
  <si>
    <r>
      <rPr>
        <sz val="10.5"/>
        <color theme="1"/>
        <rFont val="宋体"/>
        <charset val="134"/>
      </rPr>
      <t>实</t>
    </r>
    <r>
      <rPr>
        <sz val="10.5"/>
        <color theme="1"/>
        <rFont val="Gungsuh"/>
        <charset val="129"/>
      </rPr>
      <t>收</t>
    </r>
    <r>
      <rPr>
        <sz val="10.5"/>
        <color theme="1"/>
        <rFont val="宋体"/>
        <charset val="134"/>
      </rPr>
      <t>资</t>
    </r>
    <r>
      <rPr>
        <sz val="10.5"/>
        <color theme="1"/>
        <rFont val="Gungsuh"/>
        <charset val="129"/>
      </rPr>
      <t>本</t>
    </r>
  </si>
  <si>
    <t>4101</t>
  </si>
  <si>
    <r>
      <rPr>
        <sz val="10.5"/>
        <color theme="1"/>
        <rFont val="Gungsuh"/>
        <charset val="129"/>
      </rPr>
      <t>盈余公</t>
    </r>
    <r>
      <rPr>
        <sz val="10.5"/>
        <color theme="1"/>
        <rFont val="宋体"/>
        <charset val="134"/>
      </rPr>
      <t>积</t>
    </r>
  </si>
  <si>
    <t>4103</t>
  </si>
  <si>
    <r>
      <rPr>
        <sz val="10.5"/>
        <color theme="1"/>
        <rFont val="Gungsuh"/>
        <charset val="129"/>
      </rPr>
      <t>本年利</t>
    </r>
    <r>
      <rPr>
        <sz val="10.5"/>
        <color theme="1"/>
        <rFont val="宋体"/>
        <charset val="134"/>
      </rPr>
      <t>润</t>
    </r>
  </si>
  <si>
    <t>4104</t>
  </si>
  <si>
    <r>
      <rPr>
        <sz val="10.5"/>
        <color theme="1"/>
        <rFont val="Gungsuh"/>
        <charset val="129"/>
      </rPr>
      <t>利</t>
    </r>
    <r>
      <rPr>
        <sz val="10.5"/>
        <color theme="1"/>
        <rFont val="宋体"/>
        <charset val="134"/>
      </rPr>
      <t>润</t>
    </r>
    <r>
      <rPr>
        <sz val="10.5"/>
        <color theme="1"/>
        <rFont val="Gungsuh"/>
        <charset val="129"/>
      </rPr>
      <t>分配</t>
    </r>
  </si>
  <si>
    <t>5001</t>
  </si>
  <si>
    <r>
      <rPr>
        <sz val="10.5"/>
        <color theme="1"/>
        <rFont val="Gungsuh"/>
        <charset val="129"/>
      </rPr>
      <t>生</t>
    </r>
    <r>
      <rPr>
        <sz val="10.5"/>
        <color theme="1"/>
        <rFont val="宋体"/>
        <charset val="134"/>
      </rPr>
      <t>产</t>
    </r>
    <r>
      <rPr>
        <sz val="10.5"/>
        <color theme="1"/>
        <rFont val="Gungsuh"/>
        <charset val="129"/>
      </rPr>
      <t>成本</t>
    </r>
  </si>
  <si>
    <t>500101</t>
  </si>
  <si>
    <r>
      <rPr>
        <sz val="10.5"/>
        <color theme="1"/>
        <rFont val="Gungsuh"/>
        <charset val="129"/>
      </rPr>
      <t>生</t>
    </r>
    <r>
      <rPr>
        <sz val="10.5"/>
        <color theme="1"/>
        <rFont val="宋体"/>
        <charset val="134"/>
      </rPr>
      <t>产</t>
    </r>
    <r>
      <rPr>
        <sz val="10.5"/>
        <color theme="1"/>
        <rFont val="Gungsuh"/>
        <charset val="129"/>
      </rPr>
      <t>成本-工人工</t>
    </r>
    <r>
      <rPr>
        <sz val="10.5"/>
        <color theme="1"/>
        <rFont val="宋体"/>
        <charset val="134"/>
      </rPr>
      <t>资</t>
    </r>
  </si>
  <si>
    <t>500102</t>
  </si>
  <si>
    <r>
      <rPr>
        <sz val="10.5"/>
        <color theme="1"/>
        <rFont val="Gungsuh"/>
        <charset val="129"/>
      </rPr>
      <t>生</t>
    </r>
    <r>
      <rPr>
        <sz val="10.5"/>
        <color theme="1"/>
        <rFont val="宋体"/>
        <charset val="134"/>
      </rPr>
      <t>产</t>
    </r>
    <r>
      <rPr>
        <sz val="10.5"/>
        <color theme="1"/>
        <rFont val="Gungsuh"/>
        <charset val="129"/>
      </rPr>
      <t>成本-</t>
    </r>
    <r>
      <rPr>
        <sz val="10.5"/>
        <color theme="1"/>
        <rFont val="宋体"/>
        <charset val="134"/>
      </rPr>
      <t>辅</t>
    </r>
    <r>
      <rPr>
        <sz val="10.5"/>
        <color theme="1"/>
        <rFont val="Gungsuh"/>
        <charset val="129"/>
      </rPr>
      <t>助生</t>
    </r>
    <r>
      <rPr>
        <sz val="10.5"/>
        <color theme="1"/>
        <rFont val="宋体"/>
        <charset val="134"/>
      </rPr>
      <t>产</t>
    </r>
    <r>
      <rPr>
        <sz val="10.5"/>
        <color theme="1"/>
        <rFont val="Gungsuh"/>
        <charset val="129"/>
      </rPr>
      <t>成本</t>
    </r>
  </si>
  <si>
    <t>500103</t>
  </si>
  <si>
    <r>
      <rPr>
        <sz val="10.5"/>
        <color theme="1"/>
        <rFont val="Gungsuh"/>
        <charset val="129"/>
      </rPr>
      <t>生</t>
    </r>
    <r>
      <rPr>
        <sz val="10.5"/>
        <color theme="1"/>
        <rFont val="宋体"/>
        <charset val="134"/>
      </rPr>
      <t>产</t>
    </r>
    <r>
      <rPr>
        <sz val="10.5"/>
        <color theme="1"/>
        <rFont val="Gungsuh"/>
        <charset val="129"/>
      </rPr>
      <t>成本-制造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</t>
    </r>
  </si>
  <si>
    <t>500104</t>
  </si>
  <si>
    <r>
      <rPr>
        <sz val="10.5"/>
        <color theme="1"/>
        <rFont val="Gungsuh"/>
        <charset val="129"/>
      </rPr>
      <t>生</t>
    </r>
    <r>
      <rPr>
        <sz val="10.5"/>
        <color theme="1"/>
        <rFont val="宋体"/>
        <charset val="134"/>
      </rPr>
      <t>产</t>
    </r>
    <r>
      <rPr>
        <sz val="10.5"/>
        <color theme="1"/>
        <rFont val="Gungsuh"/>
        <charset val="129"/>
      </rPr>
      <t>成本-材料</t>
    </r>
  </si>
  <si>
    <t>5101</t>
  </si>
  <si>
    <r>
      <rPr>
        <sz val="10.5"/>
        <color theme="1"/>
        <rFont val="Gungsuh"/>
        <charset val="129"/>
      </rPr>
      <t>制造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</t>
    </r>
  </si>
  <si>
    <t>510101</t>
  </si>
  <si>
    <r>
      <rPr>
        <sz val="10.5"/>
        <color theme="1"/>
        <rFont val="Gungsuh"/>
        <charset val="129"/>
      </rPr>
      <t>制造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</t>
    </r>
    <r>
      <rPr>
        <sz val="10.5"/>
        <color theme="1"/>
        <rFont val="宋体"/>
        <charset val="134"/>
      </rPr>
      <t>电费</t>
    </r>
  </si>
  <si>
    <t>510103</t>
  </si>
  <si>
    <r>
      <rPr>
        <sz val="10.5"/>
        <color theme="1"/>
        <rFont val="Gungsuh"/>
        <charset val="129"/>
      </rPr>
      <t>制造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用-水</t>
    </r>
    <r>
      <rPr>
        <sz val="10.5"/>
        <color theme="1"/>
        <rFont val="宋体"/>
        <charset val="134"/>
      </rPr>
      <t>费</t>
    </r>
  </si>
  <si>
    <t>510104</t>
  </si>
  <si>
    <r>
      <rPr>
        <sz val="10.5"/>
        <color theme="1"/>
        <rFont val="Gungsuh"/>
        <charset val="129"/>
      </rPr>
      <t>制造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用-折</t>
    </r>
    <r>
      <rPr>
        <sz val="10.5"/>
        <color theme="1"/>
        <rFont val="宋体"/>
        <charset val="134"/>
      </rPr>
      <t>旧费</t>
    </r>
  </si>
  <si>
    <t>510105</t>
  </si>
  <si>
    <r>
      <rPr>
        <sz val="10.5"/>
        <color theme="1"/>
        <rFont val="Gungsuh"/>
        <charset val="129"/>
      </rPr>
      <t>制造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用-修理</t>
    </r>
    <r>
      <rPr>
        <sz val="10.5"/>
        <color theme="1"/>
        <rFont val="宋体"/>
        <charset val="134"/>
      </rPr>
      <t>费</t>
    </r>
  </si>
  <si>
    <t>6001</t>
  </si>
  <si>
    <r>
      <rPr>
        <sz val="10.5"/>
        <color theme="1"/>
        <rFont val="Gungsuh"/>
        <charset val="129"/>
      </rPr>
      <t>主</t>
    </r>
    <r>
      <rPr>
        <sz val="10.5"/>
        <color theme="1"/>
        <rFont val="宋体"/>
        <charset val="134"/>
      </rPr>
      <t>营业务</t>
    </r>
    <r>
      <rPr>
        <sz val="10.5"/>
        <color theme="1"/>
        <rFont val="Gungsuh"/>
        <charset val="129"/>
      </rPr>
      <t>收入</t>
    </r>
  </si>
  <si>
    <t>6051</t>
  </si>
  <si>
    <r>
      <rPr>
        <sz val="10.5"/>
        <color theme="1"/>
        <rFont val="Gungsuh"/>
        <charset val="129"/>
      </rPr>
      <t>其他</t>
    </r>
    <r>
      <rPr>
        <sz val="10.5"/>
        <color theme="1"/>
        <rFont val="宋体"/>
        <charset val="134"/>
      </rPr>
      <t>业务</t>
    </r>
    <r>
      <rPr>
        <sz val="10.5"/>
        <color theme="1"/>
        <rFont val="Gungsuh"/>
        <charset val="129"/>
      </rPr>
      <t>收入</t>
    </r>
  </si>
  <si>
    <t>6111</t>
  </si>
  <si>
    <r>
      <rPr>
        <sz val="10.5"/>
        <color theme="1"/>
        <rFont val="Gungsuh"/>
        <charset val="129"/>
      </rPr>
      <t>投</t>
    </r>
    <r>
      <rPr>
        <sz val="10.5"/>
        <color theme="1"/>
        <rFont val="宋体"/>
        <charset val="134"/>
      </rPr>
      <t>资</t>
    </r>
    <r>
      <rPr>
        <sz val="10.5"/>
        <color theme="1"/>
        <rFont val="Gungsuh"/>
        <charset val="129"/>
      </rPr>
      <t>收益</t>
    </r>
  </si>
  <si>
    <t>6301</t>
  </si>
  <si>
    <r>
      <rPr>
        <sz val="10.5"/>
        <color theme="1"/>
        <rFont val="宋体"/>
        <charset val="134"/>
      </rPr>
      <t>营业</t>
    </r>
    <r>
      <rPr>
        <sz val="10.5"/>
        <color theme="1"/>
        <rFont val="Gungsuh"/>
        <charset val="129"/>
      </rPr>
      <t>外收入</t>
    </r>
  </si>
  <si>
    <t>6401</t>
  </si>
  <si>
    <r>
      <rPr>
        <sz val="10.5"/>
        <color theme="1"/>
        <rFont val="Gungsuh"/>
        <charset val="129"/>
      </rPr>
      <t>主</t>
    </r>
    <r>
      <rPr>
        <sz val="10.5"/>
        <color theme="1"/>
        <rFont val="宋体"/>
        <charset val="134"/>
      </rPr>
      <t>营业务</t>
    </r>
    <r>
      <rPr>
        <sz val="10.5"/>
        <color theme="1"/>
        <rFont val="Gungsuh"/>
        <charset val="129"/>
      </rPr>
      <t>成本</t>
    </r>
  </si>
  <si>
    <t>640101</t>
  </si>
  <si>
    <r>
      <rPr>
        <sz val="10.5"/>
        <color theme="1"/>
        <rFont val="Gungsuh"/>
        <charset val="129"/>
      </rPr>
      <t>主</t>
    </r>
    <r>
      <rPr>
        <sz val="10.5"/>
        <color theme="1"/>
        <rFont val="宋体"/>
        <charset val="134"/>
      </rPr>
      <t>营业务</t>
    </r>
    <r>
      <rPr>
        <sz val="10.5"/>
        <color theme="1"/>
        <rFont val="Gungsuh"/>
        <charset val="129"/>
      </rPr>
      <t>成本-</t>
    </r>
    <r>
      <rPr>
        <sz val="10.5"/>
        <color theme="1"/>
        <rFont val="宋体"/>
        <charset val="134"/>
      </rPr>
      <t>销售</t>
    </r>
    <r>
      <rPr>
        <sz val="10.5"/>
        <color theme="1"/>
        <rFont val="Gungsuh"/>
        <charset val="129"/>
      </rPr>
      <t>成本</t>
    </r>
  </si>
  <si>
    <t>640102</t>
  </si>
  <si>
    <r>
      <rPr>
        <sz val="10.5"/>
        <color theme="1"/>
        <rFont val="Gungsuh"/>
        <charset val="129"/>
      </rPr>
      <t>主</t>
    </r>
    <r>
      <rPr>
        <sz val="10.5"/>
        <color theme="1"/>
        <rFont val="宋体"/>
        <charset val="134"/>
      </rPr>
      <t>营业务</t>
    </r>
    <r>
      <rPr>
        <sz val="10.5"/>
        <color theme="1"/>
        <rFont val="Gungsuh"/>
        <charset val="129"/>
      </rPr>
      <t>成本-</t>
    </r>
    <r>
      <rPr>
        <sz val="10.5"/>
        <color theme="1"/>
        <rFont val="宋体"/>
        <charset val="134"/>
      </rPr>
      <t>销售</t>
    </r>
    <r>
      <rPr>
        <sz val="10.5"/>
        <color theme="1"/>
        <rFont val="Gungsuh"/>
        <charset val="129"/>
      </rPr>
      <t>折</t>
    </r>
    <r>
      <rPr>
        <sz val="10.5"/>
        <color theme="1"/>
        <rFont val="宋体"/>
        <charset val="134"/>
      </rPr>
      <t>扣</t>
    </r>
    <r>
      <rPr>
        <sz val="10.5"/>
        <color theme="1"/>
        <rFont val="Gungsuh"/>
        <charset val="129"/>
      </rPr>
      <t>折</t>
    </r>
    <r>
      <rPr>
        <sz val="10.5"/>
        <color theme="1"/>
        <rFont val="宋体"/>
        <charset val="134"/>
      </rPr>
      <t>让</t>
    </r>
  </si>
  <si>
    <t>6405</t>
  </si>
  <si>
    <r>
      <rPr>
        <sz val="10.5"/>
        <color theme="1"/>
        <rFont val="宋体"/>
        <charset val="134"/>
      </rPr>
      <t>营业税</t>
    </r>
    <r>
      <rPr>
        <sz val="10.5"/>
        <color theme="1"/>
        <rFont val="Gungsuh"/>
        <charset val="129"/>
      </rPr>
      <t>金及附加</t>
    </r>
  </si>
  <si>
    <t>6601</t>
  </si>
  <si>
    <r>
      <rPr>
        <sz val="10.5"/>
        <color theme="1"/>
        <rFont val="宋体"/>
        <charset val="134"/>
      </rPr>
      <t>销售费</t>
    </r>
    <r>
      <rPr>
        <sz val="10.5"/>
        <color theme="1"/>
        <rFont val="Gungsuh"/>
        <charset val="129"/>
      </rPr>
      <t>用</t>
    </r>
  </si>
  <si>
    <t>6602</t>
  </si>
  <si>
    <r>
      <rPr>
        <sz val="10.5"/>
        <color theme="1"/>
        <rFont val="Gungsuh"/>
        <charset val="129"/>
      </rPr>
      <t>管理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</t>
    </r>
  </si>
  <si>
    <t>660201</t>
  </si>
  <si>
    <r>
      <rPr>
        <sz val="10.5"/>
        <color theme="1"/>
        <rFont val="Gungsuh"/>
        <charset val="129"/>
      </rPr>
      <t>管理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用-管理人</t>
    </r>
    <r>
      <rPr>
        <sz val="10.5"/>
        <color theme="1"/>
        <rFont val="宋体"/>
        <charset val="134"/>
      </rPr>
      <t>员</t>
    </r>
    <r>
      <rPr>
        <sz val="10.5"/>
        <color theme="1"/>
        <rFont val="Gungsuh"/>
        <charset val="129"/>
      </rPr>
      <t>工</t>
    </r>
    <r>
      <rPr>
        <sz val="10.5"/>
        <color theme="1"/>
        <rFont val="宋体"/>
        <charset val="134"/>
      </rPr>
      <t>资</t>
    </r>
  </si>
  <si>
    <t>660202</t>
  </si>
  <si>
    <r>
      <rPr>
        <sz val="10.5"/>
        <color theme="1"/>
        <rFont val="Gungsuh"/>
        <charset val="129"/>
      </rPr>
      <t>管理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</t>
    </r>
    <r>
      <rPr>
        <sz val="10.5"/>
        <color theme="1"/>
        <rFont val="宋体"/>
        <charset val="134"/>
      </rPr>
      <t>办</t>
    </r>
    <r>
      <rPr>
        <sz val="10.5"/>
        <color theme="1"/>
        <rFont val="Gungsuh"/>
        <charset val="129"/>
      </rPr>
      <t>公</t>
    </r>
    <r>
      <rPr>
        <sz val="10.5"/>
        <color theme="1"/>
        <rFont val="宋体"/>
        <charset val="134"/>
      </rPr>
      <t>费</t>
    </r>
  </si>
  <si>
    <t>660203</t>
  </si>
  <si>
    <r>
      <rPr>
        <sz val="10.5"/>
        <color theme="1"/>
        <rFont val="Gungsuh"/>
        <charset val="129"/>
      </rPr>
      <t>管理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用-差旅</t>
    </r>
    <r>
      <rPr>
        <sz val="10.5"/>
        <color theme="1"/>
        <rFont val="宋体"/>
        <charset val="134"/>
      </rPr>
      <t>费</t>
    </r>
  </si>
  <si>
    <t>660204</t>
  </si>
  <si>
    <r>
      <rPr>
        <sz val="10.5"/>
        <color theme="1"/>
        <rFont val="Gungsuh"/>
        <charset val="129"/>
      </rPr>
      <t>管理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用-折</t>
    </r>
    <r>
      <rPr>
        <sz val="10.5"/>
        <color theme="1"/>
        <rFont val="宋体"/>
        <charset val="134"/>
      </rPr>
      <t>旧费</t>
    </r>
  </si>
  <si>
    <t>660205</t>
  </si>
  <si>
    <r>
      <rPr>
        <sz val="10.5"/>
        <color theme="1"/>
        <rFont val="Gungsuh"/>
        <charset val="129"/>
      </rPr>
      <t>管理</t>
    </r>
    <r>
      <rPr>
        <sz val="10.5"/>
        <color theme="1"/>
        <rFont val="宋体"/>
        <charset val="134"/>
      </rPr>
      <t>费</t>
    </r>
    <r>
      <rPr>
        <sz val="10.5"/>
        <color theme="1"/>
        <rFont val="Gungsuh"/>
        <charset val="129"/>
      </rPr>
      <t>用-</t>
    </r>
    <r>
      <rPr>
        <sz val="10.5"/>
        <color theme="1"/>
        <rFont val="宋体"/>
        <charset val="134"/>
      </rPr>
      <t>坏账损</t>
    </r>
    <r>
      <rPr>
        <sz val="10.5"/>
        <color theme="1"/>
        <rFont val="Gungsuh"/>
        <charset val="129"/>
      </rPr>
      <t>失</t>
    </r>
  </si>
  <si>
    <t>6603</t>
  </si>
  <si>
    <r>
      <rPr>
        <sz val="10.5"/>
        <color theme="1"/>
        <rFont val="宋体"/>
        <charset val="134"/>
      </rPr>
      <t>财务费</t>
    </r>
    <r>
      <rPr>
        <sz val="10.5"/>
        <color theme="1"/>
        <rFont val="Gungsuh"/>
        <charset val="129"/>
      </rPr>
      <t>用</t>
    </r>
  </si>
  <si>
    <t>660301</t>
  </si>
  <si>
    <r>
      <rPr>
        <sz val="10.5"/>
        <color theme="1"/>
        <rFont val="宋体"/>
        <charset val="134"/>
      </rPr>
      <t>财务费</t>
    </r>
    <r>
      <rPr>
        <sz val="10.5"/>
        <color theme="1"/>
        <rFont val="Gungsuh"/>
        <charset val="129"/>
      </rPr>
      <t>用-利息</t>
    </r>
  </si>
  <si>
    <t>660302</t>
  </si>
  <si>
    <r>
      <rPr>
        <sz val="10.5"/>
        <color theme="1"/>
        <rFont val="宋体"/>
        <charset val="134"/>
      </rPr>
      <t>财务费</t>
    </r>
    <r>
      <rPr>
        <sz val="10.5"/>
        <color theme="1"/>
        <rFont val="Gungsuh"/>
        <charset val="129"/>
      </rPr>
      <t>用-手</t>
    </r>
    <r>
      <rPr>
        <sz val="10.5"/>
        <color theme="1"/>
        <rFont val="宋体"/>
        <charset val="134"/>
      </rPr>
      <t>续费</t>
    </r>
  </si>
  <si>
    <t>6711</t>
  </si>
  <si>
    <r>
      <rPr>
        <sz val="10.5"/>
        <color theme="1"/>
        <rFont val="宋体"/>
        <charset val="134"/>
      </rPr>
      <t>营业</t>
    </r>
    <r>
      <rPr>
        <sz val="10.5"/>
        <color theme="1"/>
        <rFont val="Gungsuh"/>
        <charset val="129"/>
      </rPr>
      <t>外支出</t>
    </r>
  </si>
  <si>
    <t>6801</t>
  </si>
  <si>
    <r>
      <rPr>
        <sz val="10.5"/>
        <color theme="1"/>
        <rFont val="Gungsuh"/>
        <charset val="129"/>
      </rPr>
      <t>所得</t>
    </r>
    <r>
      <rPr>
        <sz val="10.5"/>
        <color theme="1"/>
        <rFont val="宋体"/>
        <charset val="134"/>
      </rPr>
      <t>税</t>
    </r>
  </si>
  <si>
    <t>总账科目</t>
  </si>
  <si>
    <t>库存现金</t>
  </si>
  <si>
    <t>银行存款</t>
  </si>
  <si>
    <t>其他货币基金</t>
  </si>
  <si>
    <t>应收票据</t>
  </si>
  <si>
    <t>应收账款</t>
  </si>
  <si>
    <t>其他应收款</t>
  </si>
  <si>
    <t>坏账准备</t>
  </si>
  <si>
    <t>库存商品</t>
  </si>
  <si>
    <t>待摊费用</t>
  </si>
  <si>
    <t>固定资产</t>
  </si>
  <si>
    <t>累计折旧</t>
  </si>
  <si>
    <t>待处理财产损益</t>
  </si>
  <si>
    <t>应付票据</t>
  </si>
  <si>
    <t>应付账款</t>
  </si>
  <si>
    <t>应付股利</t>
  </si>
  <si>
    <t>应交税费</t>
  </si>
  <si>
    <t>其他应付款</t>
  </si>
  <si>
    <t>预提费用</t>
  </si>
  <si>
    <t>实收资本</t>
  </si>
  <si>
    <t>盈余公积</t>
  </si>
  <si>
    <t>本年利润</t>
  </si>
  <si>
    <t>利润分配</t>
  </si>
  <si>
    <t>生产成本</t>
  </si>
  <si>
    <t>制造费用</t>
  </si>
  <si>
    <t>主营业务收入</t>
  </si>
  <si>
    <t>其他业务收入</t>
  </si>
  <si>
    <t>投资收益</t>
  </si>
  <si>
    <t>营业外收入</t>
  </si>
  <si>
    <t>主营业务成本</t>
  </si>
  <si>
    <t>营业税金及附加</t>
  </si>
  <si>
    <t>销售费用</t>
  </si>
  <si>
    <t>管理费用</t>
  </si>
  <si>
    <t>财务费用</t>
  </si>
  <si>
    <t>营业外支出</t>
  </si>
  <si>
    <t>所得税</t>
  </si>
  <si>
    <t>记 账 凭 证 清 单 表</t>
  </si>
  <si>
    <t>记账
编号</t>
  </si>
  <si>
    <t>2013年</t>
  </si>
  <si>
    <t>凭证</t>
  </si>
  <si>
    <t>摘    要</t>
  </si>
  <si>
    <t>科目编号</t>
  </si>
  <si>
    <t>明细科目</t>
  </si>
  <si>
    <t>方向</t>
  </si>
  <si>
    <t>借方金额</t>
  </si>
  <si>
    <t>贷方金额</t>
  </si>
  <si>
    <t>月</t>
  </si>
  <si>
    <t>日</t>
  </si>
  <si>
    <t>类型</t>
  </si>
  <si>
    <t>号</t>
  </si>
  <si>
    <t>银收</t>
  </si>
  <si>
    <t>出售A产品</t>
  </si>
  <si>
    <t>中国工商银行</t>
  </si>
  <si>
    <t>借</t>
  </si>
  <si>
    <r>
      <rPr>
        <sz val="10.5"/>
        <color theme="1"/>
        <rFont val="Dotum"/>
        <charset val="129"/>
      </rPr>
      <t>出售</t>
    </r>
    <r>
      <rPr>
        <sz val="10.5"/>
        <color theme="1"/>
        <rFont val="宋体"/>
        <charset val="134"/>
      </rPr>
      <t>废品</t>
    </r>
  </si>
  <si>
    <t>对方还来多收款</t>
  </si>
  <si>
    <t>银付</t>
  </si>
  <si>
    <r>
      <rPr>
        <sz val="10.5"/>
        <color theme="1"/>
        <rFont val="Dotum"/>
        <charset val="129"/>
      </rPr>
      <t>招商</t>
    </r>
    <r>
      <rPr>
        <sz val="10.5"/>
        <color theme="1"/>
        <rFont val="宋体"/>
        <charset val="134"/>
      </rPr>
      <t>银行</t>
    </r>
  </si>
  <si>
    <t>贷</t>
  </si>
  <si>
    <t>转</t>
  </si>
  <si>
    <t>购材</t>
  </si>
  <si>
    <t>a材料</t>
  </si>
  <si>
    <t>以应收票据抵付料款</t>
  </si>
  <si>
    <t>b材料</t>
  </si>
  <si>
    <t>收到李某借款</t>
  </si>
  <si>
    <r>
      <rPr>
        <sz val="10.5"/>
        <color theme="1"/>
        <rFont val="Dotum"/>
        <charset val="129"/>
      </rPr>
      <t>提</t>
    </r>
    <r>
      <rPr>
        <sz val="10.5"/>
        <color theme="1"/>
        <rFont val="宋体"/>
        <charset val="134"/>
      </rPr>
      <t>现</t>
    </r>
  </si>
  <si>
    <t>现付</t>
  </si>
  <si>
    <t>刘某借差旅费</t>
  </si>
  <si>
    <r>
      <rPr>
        <sz val="10.5"/>
        <color theme="1"/>
        <rFont val="Dotum"/>
        <charset val="129"/>
      </rPr>
      <t>支付上</t>
    </r>
    <r>
      <rPr>
        <sz val="10.5"/>
        <color theme="1"/>
        <rFont val="宋体"/>
        <charset val="134"/>
      </rPr>
      <t>月所得税</t>
    </r>
  </si>
  <si>
    <t>现收</t>
  </si>
  <si>
    <t>出售B产品</t>
  </si>
  <si>
    <t>出售C产品</t>
  </si>
  <si>
    <r>
      <rPr>
        <sz val="10.5"/>
        <color theme="1"/>
        <rFont val="Dotum"/>
        <charset val="129"/>
      </rPr>
      <t>出售G产品</t>
    </r>
  </si>
  <si>
    <t>现金存入</t>
  </si>
  <si>
    <t>发付工资</t>
  </si>
  <si>
    <r>
      <rPr>
        <b/>
        <sz val="20"/>
        <color theme="1"/>
        <rFont val="方正中倩简体"/>
        <charset val="134"/>
      </rPr>
      <t>本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>期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>总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>分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>类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 xml:space="preserve">账 </t>
    </r>
    <r>
      <rPr>
        <sz val="20"/>
        <color theme="1"/>
        <rFont val="方正中倩简体"/>
        <charset val="134"/>
      </rPr>
      <t xml:space="preserve">                                                           </t>
    </r>
  </si>
  <si>
    <t>（2033年5月）</t>
  </si>
  <si>
    <t>借方总计</t>
  </si>
  <si>
    <t>贷方总计</t>
  </si>
  <si>
    <t>是否平衡</t>
  </si>
  <si>
    <t>期初余额</t>
  </si>
  <si>
    <t>期初数</t>
  </si>
  <si>
    <t>本期发生额</t>
  </si>
  <si>
    <t>期末数</t>
  </si>
  <si>
    <t>借方</t>
  </si>
  <si>
    <t>贷方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</si>
</sst>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  <numFmt numFmtId="177" formatCode="000"/>
    <numFmt numFmtId="178" formatCode="0.00_);[Red]\(0.00\)"/>
  </numFmts>
  <fonts count="36">
    <font>
      <sz val="11"/>
      <color theme="1"/>
      <name val="宋体"/>
      <charset val="134"/>
      <scheme val="minor"/>
    </font>
    <font>
      <sz val="20"/>
      <color theme="1"/>
      <name val="方正中倩简体"/>
      <charset val="134"/>
    </font>
    <font>
      <sz val="11"/>
      <color theme="1"/>
      <name val="汉仪楷体简"/>
      <charset val="134"/>
    </font>
    <font>
      <sz val="11"/>
      <color theme="1"/>
      <name val="宋体"/>
      <charset val="134"/>
      <scheme val="minor"/>
    </font>
    <font>
      <sz val="11"/>
      <color theme="1"/>
      <name val="方正粗圆简体"/>
      <charset val="134"/>
    </font>
    <font>
      <sz val="10.5"/>
      <color theme="1"/>
      <name val="Dotum"/>
      <charset val="129"/>
    </font>
    <font>
      <sz val="10"/>
      <color theme="1"/>
      <name val="Gungsuh"/>
      <charset val="129"/>
    </font>
    <font>
      <sz val="10"/>
      <color theme="1"/>
      <name val="Dotum"/>
      <charset val="129"/>
    </font>
    <font>
      <b/>
      <sz val="20"/>
      <color theme="1"/>
      <name val="方正中倩简体"/>
      <charset val="134"/>
    </font>
    <font>
      <sz val="11"/>
      <color theme="0"/>
      <name val="方正中倩简体"/>
      <charset val="134"/>
    </font>
    <font>
      <sz val="10.5"/>
      <color theme="1"/>
      <name val="宋体"/>
      <charset val="134"/>
    </font>
    <font>
      <b/>
      <sz val="18"/>
      <color theme="1"/>
      <name val="方正隶变简体"/>
      <charset val="134"/>
    </font>
    <font>
      <sz val="11"/>
      <color theme="0"/>
      <name val="方正准圆简体"/>
      <charset val="134"/>
    </font>
    <font>
      <sz val="10.5"/>
      <color theme="1"/>
      <name val="Gungsuh"/>
      <charset val="129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20"/>
      <color theme="1"/>
      <name val="汉仪楷体简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double">
        <color theme="8"/>
      </left>
      <right style="double">
        <color theme="8"/>
      </right>
      <top style="medium">
        <color theme="8"/>
      </top>
      <bottom style="medium">
        <color theme="8"/>
      </bottom>
      <diagonal/>
    </border>
    <border>
      <left style="double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double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double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 style="double">
        <color theme="8"/>
      </top>
      <bottom/>
      <diagonal/>
    </border>
    <border>
      <left style="thin">
        <color theme="8"/>
      </left>
      <right style="double">
        <color theme="8"/>
      </right>
      <top style="thin">
        <color theme="8"/>
      </top>
      <bottom style="thin">
        <color theme="8"/>
      </bottom>
      <diagonal/>
    </border>
    <border>
      <left style="double">
        <color theme="8"/>
      </left>
      <right/>
      <top style="double">
        <color theme="8"/>
      </top>
      <bottom style="thin">
        <color theme="8"/>
      </bottom>
      <diagonal/>
    </border>
    <border>
      <left style="double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double">
        <color theme="8"/>
      </top>
      <bottom style="thin">
        <color theme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4" borderId="21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3" fillId="22" borderId="20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26" fillId="28" borderId="1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/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8" fontId="6" fillId="2" borderId="3" xfId="0" applyNumberFormat="1" applyFont="1" applyFill="1" applyBorder="1">
      <alignment vertical="center"/>
    </xf>
    <xf numFmtId="178" fontId="7" fillId="2" borderId="3" xfId="0" applyNumberFormat="1" applyFont="1" applyFill="1" applyBorder="1">
      <alignment vertical="center"/>
    </xf>
    <xf numFmtId="178" fontId="7" fillId="2" borderId="4" xfId="0" applyNumberFormat="1" applyFont="1" applyFill="1" applyBorder="1">
      <alignment vertical="center"/>
    </xf>
    <xf numFmtId="0" fontId="0" fillId="0" borderId="3" xfId="0" applyBorder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7" fontId="9" fillId="3" borderId="5" xfId="49" applyNumberFormat="1" applyFont="1" applyFill="1" applyBorder="1" applyAlignment="1" applyProtection="1">
      <alignment horizontal="center" vertical="center" wrapText="1"/>
      <protection locked="0"/>
    </xf>
    <xf numFmtId="176" fontId="9" fillId="3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Protection="1">
      <alignment vertical="center"/>
      <protection locked="0"/>
    </xf>
    <xf numFmtId="49" fontId="9" fillId="3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49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Protection="1">
      <alignment vertical="center"/>
      <protection locked="0"/>
    </xf>
    <xf numFmtId="0" fontId="9" fillId="3" borderId="6" xfId="49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177" fontId="5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177" fontId="5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9" fillId="3" borderId="8" xfId="0" applyFont="1" applyFill="1" applyBorder="1" applyProtection="1">
      <alignment vertical="center"/>
      <protection locked="0"/>
    </xf>
    <xf numFmtId="0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49" fontId="13" fillId="0" borderId="10" xfId="0" applyNumberFormat="1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12" fillId="3" borderId="13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081;&#36947;&#20986;&#29256;&#31038;\Excel%202007&#36130;&#21153;&#25253;&#34920;&#21046;&#20316;&#25216;&#24039;&#19982;&#32508;&#21512;&#26696;&#20363;&#25805;&#20316;\09\&#20225;&#19994;&#26085;&#24120;&#36134;&#21153;&#22788;&#29702;&#65288;&#26368;&#324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会计科目"/>
      <sheetName val="总分类科目"/>
      <sheetName val="收款凭证"/>
      <sheetName val="付款凭证"/>
      <sheetName val="转账凭证"/>
      <sheetName val="本期记账凭证清单"/>
      <sheetName val="期初余额表"/>
      <sheetName val="总分类账"/>
      <sheetName val="Sheet1"/>
      <sheetName val="Sheet1 (2)"/>
      <sheetName val="Sheet1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9"/>
  <sheetViews>
    <sheetView tabSelected="1" topLeftCell="A4" workbookViewId="0">
      <selection activeCell="K36" sqref="K36"/>
    </sheetView>
  </sheetViews>
  <sheetFormatPr defaultColWidth="9" defaultRowHeight="14" outlineLevelCol="1"/>
  <cols>
    <col min="1" max="1" width="13.5" customWidth="1"/>
    <col min="2" max="2" width="34" customWidth="1"/>
  </cols>
  <sheetData>
    <row r="1" ht="23.75" spans="1:2">
      <c r="A1" s="38" t="s">
        <v>0</v>
      </c>
      <c r="B1" s="38"/>
    </row>
    <row r="2" ht="15.5" spans="1:2">
      <c r="A2" s="43" t="s">
        <v>1</v>
      </c>
      <c r="B2" s="39" t="s">
        <v>2</v>
      </c>
    </row>
    <row r="3" ht="14.75" spans="1:2">
      <c r="A3" s="40" t="s">
        <v>3</v>
      </c>
      <c r="B3" s="41" t="s">
        <v>4</v>
      </c>
    </row>
    <row r="4" spans="1:2">
      <c r="A4" s="40" t="s">
        <v>5</v>
      </c>
      <c r="B4" s="42" t="s">
        <v>6</v>
      </c>
    </row>
    <row r="5" spans="1:2">
      <c r="A5" s="40" t="s">
        <v>7</v>
      </c>
      <c r="B5" s="42" t="s">
        <v>8</v>
      </c>
    </row>
    <row r="6" spans="1:2">
      <c r="A6" s="40" t="s">
        <v>9</v>
      </c>
      <c r="B6" s="42" t="s">
        <v>10</v>
      </c>
    </row>
    <row r="7" spans="1:2">
      <c r="A7" s="40" t="s">
        <v>11</v>
      </c>
      <c r="B7" s="42" t="s">
        <v>12</v>
      </c>
    </row>
    <row r="8" spans="1:2">
      <c r="A8" s="40" t="s">
        <v>13</v>
      </c>
      <c r="B8" s="42" t="s">
        <v>14</v>
      </c>
    </row>
    <row r="9" spans="1:2">
      <c r="A9" s="40" t="s">
        <v>15</v>
      </c>
      <c r="B9" s="42" t="s">
        <v>16</v>
      </c>
    </row>
    <row r="10" spans="1:2">
      <c r="A10" s="40" t="s">
        <v>17</v>
      </c>
      <c r="B10" s="42" t="s">
        <v>18</v>
      </c>
    </row>
    <row r="11" spans="1:2">
      <c r="A11" s="40" t="s">
        <v>19</v>
      </c>
      <c r="B11" s="42" t="s">
        <v>20</v>
      </c>
    </row>
    <row r="12" spans="1:2">
      <c r="A12" s="40" t="s">
        <v>21</v>
      </c>
      <c r="B12" s="42" t="s">
        <v>22</v>
      </c>
    </row>
    <row r="13" spans="1:2">
      <c r="A13" s="40" t="s">
        <v>23</v>
      </c>
      <c r="B13" s="42" t="s">
        <v>24</v>
      </c>
    </row>
    <row r="14" spans="1:2">
      <c r="A14" s="40" t="s">
        <v>25</v>
      </c>
      <c r="B14" s="44" t="s">
        <v>26</v>
      </c>
    </row>
    <row r="15" spans="1:2">
      <c r="A15" s="40" t="s">
        <v>27</v>
      </c>
      <c r="B15" s="42" t="s">
        <v>28</v>
      </c>
    </row>
    <row r="16" spans="1:2">
      <c r="A16" s="40" t="s">
        <v>29</v>
      </c>
      <c r="B16" s="42" t="s">
        <v>30</v>
      </c>
    </row>
    <row r="17" spans="1:2">
      <c r="A17" s="40" t="s">
        <v>31</v>
      </c>
      <c r="B17" s="42" t="s">
        <v>32</v>
      </c>
    </row>
    <row r="18" spans="1:2">
      <c r="A18" s="40" t="s">
        <v>33</v>
      </c>
      <c r="B18" s="42" t="s">
        <v>34</v>
      </c>
    </row>
    <row r="19" spans="1:2">
      <c r="A19" s="40" t="s">
        <v>35</v>
      </c>
      <c r="B19" s="42" t="s">
        <v>36</v>
      </c>
    </row>
    <row r="20" spans="1:2">
      <c r="A20" s="40" t="s">
        <v>37</v>
      </c>
      <c r="B20" s="42" t="s">
        <v>38</v>
      </c>
    </row>
    <row r="21" spans="1:2">
      <c r="A21" s="40" t="s">
        <v>39</v>
      </c>
      <c r="B21" s="42" t="s">
        <v>40</v>
      </c>
    </row>
    <row r="22" spans="1:2">
      <c r="A22" s="40" t="s">
        <v>41</v>
      </c>
      <c r="B22" s="42" t="s">
        <v>42</v>
      </c>
    </row>
    <row r="23" spans="1:2">
      <c r="A23" s="40" t="s">
        <v>43</v>
      </c>
      <c r="B23" s="42" t="s">
        <v>44</v>
      </c>
    </row>
    <row r="24" spans="1:2">
      <c r="A24" s="40" t="s">
        <v>45</v>
      </c>
      <c r="B24" s="42" t="s">
        <v>46</v>
      </c>
    </row>
    <row r="25" spans="1:2">
      <c r="A25" s="40" t="s">
        <v>47</v>
      </c>
      <c r="B25" s="42" t="s">
        <v>48</v>
      </c>
    </row>
    <row r="26" spans="1:2">
      <c r="A26" s="40" t="s">
        <v>49</v>
      </c>
      <c r="B26" s="42" t="s">
        <v>50</v>
      </c>
    </row>
    <row r="27" spans="1:2">
      <c r="A27" s="40" t="s">
        <v>51</v>
      </c>
      <c r="B27" s="44" t="s">
        <v>52</v>
      </c>
    </row>
    <row r="28" spans="1:2">
      <c r="A28" s="40" t="s">
        <v>53</v>
      </c>
      <c r="B28" s="42" t="s">
        <v>54</v>
      </c>
    </row>
    <row r="29" spans="1:2">
      <c r="A29" s="40" t="s">
        <v>55</v>
      </c>
      <c r="B29" s="42" t="s">
        <v>56</v>
      </c>
    </row>
    <row r="30" spans="1:2">
      <c r="A30" s="40" t="s">
        <v>57</v>
      </c>
      <c r="B30" s="42" t="s">
        <v>58</v>
      </c>
    </row>
    <row r="31" spans="1:2">
      <c r="A31" s="40" t="s">
        <v>59</v>
      </c>
      <c r="B31" s="42" t="s">
        <v>60</v>
      </c>
    </row>
    <row r="32" spans="1:2">
      <c r="A32" s="40" t="s">
        <v>61</v>
      </c>
      <c r="B32" s="42" t="s">
        <v>62</v>
      </c>
    </row>
    <row r="33" spans="1:2">
      <c r="A33" s="40" t="s">
        <v>63</v>
      </c>
      <c r="B33" s="42" t="s">
        <v>64</v>
      </c>
    </row>
    <row r="34" spans="1:2">
      <c r="A34" s="40" t="s">
        <v>65</v>
      </c>
      <c r="B34" s="42" t="s">
        <v>66</v>
      </c>
    </row>
    <row r="35" spans="1:2">
      <c r="A35" s="40" t="s">
        <v>67</v>
      </c>
      <c r="B35" s="42" t="s">
        <v>68</v>
      </c>
    </row>
    <row r="36" spans="1:2">
      <c r="A36" s="40" t="s">
        <v>69</v>
      </c>
      <c r="B36" s="42" t="s">
        <v>70</v>
      </c>
    </row>
    <row r="37" spans="1:2">
      <c r="A37" s="40" t="s">
        <v>71</v>
      </c>
      <c r="B37" s="42" t="s">
        <v>72</v>
      </c>
    </row>
    <row r="38" spans="1:2">
      <c r="A38" s="40" t="s">
        <v>73</v>
      </c>
      <c r="B38" s="42" t="s">
        <v>74</v>
      </c>
    </row>
    <row r="39" spans="1:2">
      <c r="A39" s="40" t="s">
        <v>75</v>
      </c>
      <c r="B39" s="42" t="s">
        <v>76</v>
      </c>
    </row>
    <row r="40" spans="1:2">
      <c r="A40" s="40" t="s">
        <v>77</v>
      </c>
      <c r="B40" s="42" t="s">
        <v>78</v>
      </c>
    </row>
    <row r="41" spans="1:2">
      <c r="A41" s="40" t="s">
        <v>79</v>
      </c>
      <c r="B41" s="42" t="s">
        <v>80</v>
      </c>
    </row>
    <row r="42" spans="1:2">
      <c r="A42" s="40" t="s">
        <v>81</v>
      </c>
      <c r="B42" s="42" t="s">
        <v>82</v>
      </c>
    </row>
    <row r="43" spans="1:2">
      <c r="A43" s="40" t="s">
        <v>83</v>
      </c>
      <c r="B43" s="42" t="s">
        <v>84</v>
      </c>
    </row>
    <row r="44" spans="1:2">
      <c r="A44" s="40" t="s">
        <v>85</v>
      </c>
      <c r="B44" s="42" t="s">
        <v>86</v>
      </c>
    </row>
    <row r="45" spans="1:2">
      <c r="A45" s="40" t="s">
        <v>87</v>
      </c>
      <c r="B45" s="42" t="s">
        <v>88</v>
      </c>
    </row>
    <row r="46" spans="1:2">
      <c r="A46" s="40" t="s">
        <v>89</v>
      </c>
      <c r="B46" s="42" t="s">
        <v>90</v>
      </c>
    </row>
    <row r="47" spans="1:2">
      <c r="A47" s="40" t="s">
        <v>91</v>
      </c>
      <c r="B47" s="42" t="s">
        <v>92</v>
      </c>
    </row>
    <row r="48" spans="1:2">
      <c r="A48" s="40" t="s">
        <v>93</v>
      </c>
      <c r="B48" s="42" t="s">
        <v>94</v>
      </c>
    </row>
    <row r="49" spans="1:2">
      <c r="A49" s="40" t="s">
        <v>95</v>
      </c>
      <c r="B49" s="42" t="s">
        <v>96</v>
      </c>
    </row>
    <row r="50" spans="1:2">
      <c r="A50" s="40" t="s">
        <v>97</v>
      </c>
      <c r="B50" s="42" t="s">
        <v>98</v>
      </c>
    </row>
    <row r="51" spans="1:2">
      <c r="A51" s="40" t="s">
        <v>99</v>
      </c>
      <c r="B51" s="42" t="s">
        <v>100</v>
      </c>
    </row>
    <row r="52" spans="1:2">
      <c r="A52" s="40" t="s">
        <v>101</v>
      </c>
      <c r="B52" s="42" t="s">
        <v>102</v>
      </c>
    </row>
    <row r="53" spans="1:2">
      <c r="A53" s="40" t="s">
        <v>103</v>
      </c>
      <c r="B53" s="42" t="s">
        <v>104</v>
      </c>
    </row>
    <row r="54" spans="1:2">
      <c r="A54" s="40" t="s">
        <v>105</v>
      </c>
      <c r="B54" s="42" t="s">
        <v>106</v>
      </c>
    </row>
    <row r="55" spans="1:2">
      <c r="A55" s="40" t="s">
        <v>107</v>
      </c>
      <c r="B55" s="42" t="s">
        <v>108</v>
      </c>
    </row>
    <row r="56" spans="1:2">
      <c r="A56" s="40" t="s">
        <v>109</v>
      </c>
      <c r="B56" s="42" t="s">
        <v>110</v>
      </c>
    </row>
    <row r="57" spans="1:2">
      <c r="A57" s="40" t="s">
        <v>111</v>
      </c>
      <c r="B57" s="42" t="s">
        <v>112</v>
      </c>
    </row>
    <row r="58" spans="1:2">
      <c r="A58" s="40" t="s">
        <v>113</v>
      </c>
      <c r="B58" s="42" t="s">
        <v>114</v>
      </c>
    </row>
    <row r="59" spans="1:2">
      <c r="A59" s="40" t="s">
        <v>115</v>
      </c>
      <c r="B59" s="42" t="s">
        <v>116</v>
      </c>
    </row>
    <row r="60" spans="1:2">
      <c r="A60" s="40" t="s">
        <v>117</v>
      </c>
      <c r="B60" s="42" t="s">
        <v>118</v>
      </c>
    </row>
    <row r="61" spans="1:2">
      <c r="A61" s="40" t="s">
        <v>119</v>
      </c>
      <c r="B61" s="42" t="s">
        <v>120</v>
      </c>
    </row>
    <row r="62" spans="1:2">
      <c r="A62" s="40" t="s">
        <v>121</v>
      </c>
      <c r="B62" s="42" t="s">
        <v>122</v>
      </c>
    </row>
    <row r="63" spans="1:2">
      <c r="A63" s="40" t="s">
        <v>123</v>
      </c>
      <c r="B63" s="42" t="s">
        <v>124</v>
      </c>
    </row>
    <row r="64" spans="1:2">
      <c r="A64" s="40" t="s">
        <v>125</v>
      </c>
      <c r="B64" s="42" t="s">
        <v>126</v>
      </c>
    </row>
    <row r="65" spans="1:2">
      <c r="A65" s="40" t="s">
        <v>127</v>
      </c>
      <c r="B65" s="42" t="s">
        <v>128</v>
      </c>
    </row>
    <row r="66" spans="1:2">
      <c r="A66" s="40" t="s">
        <v>129</v>
      </c>
      <c r="B66" s="42" t="s">
        <v>130</v>
      </c>
    </row>
    <row r="67" spans="1:2">
      <c r="A67" s="40" t="s">
        <v>131</v>
      </c>
      <c r="B67" s="42" t="s">
        <v>132</v>
      </c>
    </row>
    <row r="68" spans="1:2">
      <c r="A68" s="40" t="s">
        <v>133</v>
      </c>
      <c r="B68" s="42" t="s">
        <v>134</v>
      </c>
    </row>
    <row r="69" spans="1:2">
      <c r="A69" s="40" t="s">
        <v>135</v>
      </c>
      <c r="B69" s="42" t="s">
        <v>136</v>
      </c>
    </row>
  </sheetData>
  <mergeCells count="1">
    <mergeCell ref="A1:B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topLeftCell="A31" workbookViewId="0">
      <selection activeCell="C6" sqref="C6"/>
    </sheetView>
  </sheetViews>
  <sheetFormatPr defaultColWidth="9" defaultRowHeight="14" outlineLevelCol="1"/>
  <cols>
    <col min="2" max="2" width="31.6272727272727" customWidth="1"/>
  </cols>
  <sheetData>
    <row r="1" ht="23.75" spans="1:2">
      <c r="A1" s="38" t="s">
        <v>137</v>
      </c>
      <c r="B1" s="38"/>
    </row>
    <row r="2" ht="15.5" spans="1:2">
      <c r="A2" s="39" t="s">
        <v>1</v>
      </c>
      <c r="B2" s="39" t="s">
        <v>2</v>
      </c>
    </row>
    <row r="3" ht="14.75" spans="1:2">
      <c r="A3" s="40" t="s">
        <v>3</v>
      </c>
      <c r="B3" s="41" t="s">
        <v>138</v>
      </c>
    </row>
    <row r="4" spans="1:2">
      <c r="A4" s="40" t="s">
        <v>5</v>
      </c>
      <c r="B4" s="42" t="s">
        <v>139</v>
      </c>
    </row>
    <row r="5" spans="1:2">
      <c r="A5" s="40" t="s">
        <v>15</v>
      </c>
      <c r="B5" s="42" t="s">
        <v>140</v>
      </c>
    </row>
    <row r="6" spans="1:2">
      <c r="A6" s="40" t="s">
        <v>17</v>
      </c>
      <c r="B6" s="42" t="s">
        <v>141</v>
      </c>
    </row>
    <row r="7" spans="1:2">
      <c r="A7" s="40" t="s">
        <v>19</v>
      </c>
      <c r="B7" s="42" t="s">
        <v>142</v>
      </c>
    </row>
    <row r="8" spans="1:2">
      <c r="A8" s="40" t="s">
        <v>21</v>
      </c>
      <c r="B8" s="42" t="s">
        <v>143</v>
      </c>
    </row>
    <row r="9" spans="1:2">
      <c r="A9" s="40" t="s">
        <v>23</v>
      </c>
      <c r="B9" s="42" t="s">
        <v>144</v>
      </c>
    </row>
    <row r="10" spans="1:2">
      <c r="A10" s="40" t="s">
        <v>25</v>
      </c>
      <c r="B10" s="42" t="s">
        <v>26</v>
      </c>
    </row>
    <row r="11" spans="1:2">
      <c r="A11" s="40" t="s">
        <v>35</v>
      </c>
      <c r="B11" s="42" t="s">
        <v>145</v>
      </c>
    </row>
    <row r="12" spans="1:2">
      <c r="A12" s="40" t="s">
        <v>37</v>
      </c>
      <c r="B12" s="42" t="s">
        <v>146</v>
      </c>
    </row>
    <row r="13" spans="1:2">
      <c r="A13" s="40" t="s">
        <v>39</v>
      </c>
      <c r="B13" s="42" t="s">
        <v>147</v>
      </c>
    </row>
    <row r="14" spans="1:2">
      <c r="A14" s="40" t="s">
        <v>41</v>
      </c>
      <c r="B14" s="42" t="s">
        <v>148</v>
      </c>
    </row>
    <row r="15" spans="1:2">
      <c r="A15" s="40" t="s">
        <v>43</v>
      </c>
      <c r="B15" s="42" t="s">
        <v>149</v>
      </c>
    </row>
    <row r="16" spans="1:2">
      <c r="A16" s="40" t="s">
        <v>45</v>
      </c>
      <c r="B16" s="42" t="s">
        <v>46</v>
      </c>
    </row>
    <row r="17" spans="1:2">
      <c r="A17" s="40" t="s">
        <v>47</v>
      </c>
      <c r="B17" s="42" t="s">
        <v>150</v>
      </c>
    </row>
    <row r="18" spans="1:2">
      <c r="A18" s="40" t="s">
        <v>49</v>
      </c>
      <c r="B18" s="42" t="s">
        <v>151</v>
      </c>
    </row>
    <row r="19" spans="1:2">
      <c r="A19" s="40" t="s">
        <v>51</v>
      </c>
      <c r="B19" s="42" t="s">
        <v>52</v>
      </c>
    </row>
    <row r="20" spans="1:2">
      <c r="A20" s="40" t="s">
        <v>53</v>
      </c>
      <c r="B20" s="42" t="s">
        <v>152</v>
      </c>
    </row>
    <row r="21" spans="1:2">
      <c r="A21" s="40" t="s">
        <v>55</v>
      </c>
      <c r="B21" s="42" t="s">
        <v>153</v>
      </c>
    </row>
    <row r="22" spans="1:2">
      <c r="A22" s="40" t="s">
        <v>65</v>
      </c>
      <c r="B22" s="42" t="s">
        <v>154</v>
      </c>
    </row>
    <row r="23" spans="1:2">
      <c r="A23" s="40" t="s">
        <v>67</v>
      </c>
      <c r="B23" s="42" t="s">
        <v>155</v>
      </c>
    </row>
    <row r="24" spans="1:2">
      <c r="A24" s="40" t="s">
        <v>69</v>
      </c>
      <c r="B24" s="42" t="s">
        <v>156</v>
      </c>
    </row>
    <row r="25" spans="1:2">
      <c r="A25" s="40" t="s">
        <v>71</v>
      </c>
      <c r="B25" s="42" t="s">
        <v>157</v>
      </c>
    </row>
    <row r="26" spans="1:2">
      <c r="A26" s="40" t="s">
        <v>73</v>
      </c>
      <c r="B26" s="42" t="s">
        <v>158</v>
      </c>
    </row>
    <row r="27" spans="1:2">
      <c r="A27" s="40" t="s">
        <v>75</v>
      </c>
      <c r="B27" s="42" t="s">
        <v>159</v>
      </c>
    </row>
    <row r="28" spans="1:2">
      <c r="A28" s="40" t="s">
        <v>77</v>
      </c>
      <c r="B28" s="42" t="s">
        <v>160</v>
      </c>
    </row>
    <row r="29" spans="1:2">
      <c r="A29" s="40" t="s">
        <v>87</v>
      </c>
      <c r="B29" s="42" t="s">
        <v>161</v>
      </c>
    </row>
    <row r="30" spans="1:2">
      <c r="A30" s="40" t="s">
        <v>97</v>
      </c>
      <c r="B30" s="42" t="s">
        <v>162</v>
      </c>
    </row>
    <row r="31" spans="1:2">
      <c r="A31" s="40" t="s">
        <v>99</v>
      </c>
      <c r="B31" s="42" t="s">
        <v>163</v>
      </c>
    </row>
    <row r="32" spans="1:2">
      <c r="A32" s="40" t="s">
        <v>101</v>
      </c>
      <c r="B32" s="42" t="s">
        <v>164</v>
      </c>
    </row>
    <row r="33" spans="1:2">
      <c r="A33" s="40" t="s">
        <v>103</v>
      </c>
      <c r="B33" s="42" t="s">
        <v>165</v>
      </c>
    </row>
    <row r="34" spans="1:2">
      <c r="A34" s="40" t="s">
        <v>105</v>
      </c>
      <c r="B34" s="42" t="s">
        <v>166</v>
      </c>
    </row>
    <row r="35" spans="1:2">
      <c r="A35" s="40" t="s">
        <v>111</v>
      </c>
      <c r="B35" s="42" t="s">
        <v>167</v>
      </c>
    </row>
    <row r="36" ht="12" customHeight="1" spans="1:2">
      <c r="A36" s="40" t="s">
        <v>113</v>
      </c>
      <c r="B36" s="42" t="s">
        <v>168</v>
      </c>
    </row>
    <row r="37" spans="1:2">
      <c r="A37" s="40" t="s">
        <v>115</v>
      </c>
      <c r="B37" s="42" t="s">
        <v>169</v>
      </c>
    </row>
    <row r="38" spans="1:2">
      <c r="A38" s="40" t="s">
        <v>127</v>
      </c>
      <c r="B38" s="42" t="s">
        <v>170</v>
      </c>
    </row>
    <row r="39" spans="1:2">
      <c r="A39" s="40" t="s">
        <v>133</v>
      </c>
      <c r="B39" s="42" t="s">
        <v>171</v>
      </c>
    </row>
    <row r="40" spans="1:2">
      <c r="A40" s="40" t="s">
        <v>135</v>
      </c>
      <c r="B40" s="42" t="s">
        <v>172</v>
      </c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H29" sqref="H29"/>
    </sheetView>
  </sheetViews>
  <sheetFormatPr defaultColWidth="9" defaultRowHeight="14"/>
  <cols>
    <col min="1" max="1" width="5.75454545454545" customWidth="1"/>
    <col min="2" max="3" width="4" customWidth="1"/>
    <col min="4" max="5" width="4.75454545454545" customWidth="1"/>
    <col min="6" max="6" width="17.3727272727273" customWidth="1"/>
    <col min="7" max="7" width="9.37272727272727" customWidth="1"/>
    <col min="8" max="8" width="12.8727272727273" customWidth="1"/>
    <col min="9" max="9" width="11.2545454545455" customWidth="1"/>
    <col min="10" max="10" width="4.62727272727273" customWidth="1"/>
    <col min="11" max="12" width="8.75454545454545" customWidth="1"/>
    <col min="13" max="13" width="4.12727272727273" customWidth="1"/>
  </cols>
  <sheetData>
    <row r="1" ht="30.75" customHeight="1" spans="1:12">
      <c r="A1" s="18" t="s">
        <v>173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14.25" customHeight="1" spans="1:12">
      <c r="A2" s="19" t="s">
        <v>174</v>
      </c>
      <c r="B2" s="20" t="s">
        <v>175</v>
      </c>
      <c r="C2" s="21"/>
      <c r="D2" s="22" t="s">
        <v>176</v>
      </c>
      <c r="E2" s="22"/>
      <c r="F2" s="22" t="s">
        <v>177</v>
      </c>
      <c r="G2" s="23" t="s">
        <v>178</v>
      </c>
      <c r="H2" s="24" t="s">
        <v>137</v>
      </c>
      <c r="I2" s="24" t="s">
        <v>179</v>
      </c>
      <c r="J2" s="24" t="s">
        <v>180</v>
      </c>
      <c r="K2" s="24" t="s">
        <v>181</v>
      </c>
      <c r="L2" s="24" t="s">
        <v>182</v>
      </c>
    </row>
    <row r="3" ht="11.25" customHeight="1" spans="1:12">
      <c r="A3" s="25"/>
      <c r="B3" s="26" t="s">
        <v>183</v>
      </c>
      <c r="C3" s="26" t="s">
        <v>184</v>
      </c>
      <c r="D3" s="27" t="s">
        <v>185</v>
      </c>
      <c r="E3" s="28" t="s">
        <v>186</v>
      </c>
      <c r="F3" s="25"/>
      <c r="G3" s="25"/>
      <c r="H3" s="25"/>
      <c r="I3" s="25"/>
      <c r="J3" s="25"/>
      <c r="K3" s="35"/>
      <c r="L3" s="35"/>
    </row>
    <row r="4" ht="18.5" spans="1:12">
      <c r="A4" s="29">
        <v>1</v>
      </c>
      <c r="B4" s="30">
        <v>5</v>
      </c>
      <c r="C4" s="30">
        <v>4</v>
      </c>
      <c r="D4" s="30" t="s">
        <v>187</v>
      </c>
      <c r="E4" s="30">
        <v>2</v>
      </c>
      <c r="F4" s="30" t="s">
        <v>188</v>
      </c>
      <c r="G4" s="30" t="str">
        <f t="shared" ref="G4:G34" si="0">IF(I4="",INDEX(明细科目编码,MATCH(H4,明细科目名称,0)),INDEX(明细科目编码,MATCH(H4&amp;"-"&amp;I4,明细科目名称,0)))</f>
        <v>100201</v>
      </c>
      <c r="H4" s="30" t="s">
        <v>139</v>
      </c>
      <c r="I4" s="30" t="s">
        <v>189</v>
      </c>
      <c r="J4" s="30" t="s">
        <v>190</v>
      </c>
      <c r="K4" s="36">
        <v>120000</v>
      </c>
      <c r="L4" s="37"/>
    </row>
    <row r="5" ht="18.5" spans="1:12">
      <c r="A5" s="31">
        <f>IF(H5&lt;&gt;"",IF(AND(D5=D4,E5=E4),A4,MAX(A$4:A4)+1),"")</f>
        <v>2</v>
      </c>
      <c r="B5" s="30">
        <v>5</v>
      </c>
      <c r="C5" s="32">
        <v>5</v>
      </c>
      <c r="D5" s="32" t="s">
        <v>187</v>
      </c>
      <c r="E5" s="32">
        <v>3</v>
      </c>
      <c r="F5" s="32" t="s">
        <v>191</v>
      </c>
      <c r="G5" s="32" t="str">
        <f t="shared" si="0"/>
        <v>100201</v>
      </c>
      <c r="H5" s="32" t="s">
        <v>139</v>
      </c>
      <c r="I5" s="32" t="s">
        <v>189</v>
      </c>
      <c r="J5" s="32" t="s">
        <v>190</v>
      </c>
      <c r="K5" s="36">
        <v>80000</v>
      </c>
      <c r="L5" s="37"/>
    </row>
    <row r="6" ht="18.5" spans="1:12">
      <c r="A6" s="31">
        <f>IF(H6&lt;&gt;"",IF(AND(D6=D5,E6=E5),A5,MAX(A$4:A5)+1),"")</f>
        <v>3</v>
      </c>
      <c r="B6" s="30">
        <v>5</v>
      </c>
      <c r="C6" s="32">
        <v>5</v>
      </c>
      <c r="D6" s="32" t="s">
        <v>187</v>
      </c>
      <c r="E6" s="32">
        <v>4</v>
      </c>
      <c r="F6" s="32" t="s">
        <v>192</v>
      </c>
      <c r="G6" s="32" t="str">
        <f t="shared" si="0"/>
        <v>100201</v>
      </c>
      <c r="H6" s="32" t="s">
        <v>139</v>
      </c>
      <c r="I6" s="32" t="s">
        <v>189</v>
      </c>
      <c r="J6" s="32" t="s">
        <v>190</v>
      </c>
      <c r="K6" s="36">
        <v>20000</v>
      </c>
      <c r="L6" s="37"/>
    </row>
    <row r="7" ht="18.5" spans="1:12">
      <c r="A7" s="31">
        <f>IF(H7&lt;&gt;"",IF(AND(D7=D6,E7=E6),A6,MAX(A$4:A6)+1),"")</f>
        <v>4</v>
      </c>
      <c r="B7" s="30">
        <v>5</v>
      </c>
      <c r="C7" s="32">
        <v>1</v>
      </c>
      <c r="D7" s="32" t="s">
        <v>193</v>
      </c>
      <c r="E7" s="32">
        <v>1</v>
      </c>
      <c r="F7" s="32"/>
      <c r="G7" s="32" t="str">
        <f t="shared" si="0"/>
        <v>100204</v>
      </c>
      <c r="H7" s="32" t="s">
        <v>139</v>
      </c>
      <c r="I7" s="32" t="s">
        <v>194</v>
      </c>
      <c r="J7" s="32" t="s">
        <v>195</v>
      </c>
      <c r="K7" s="36"/>
      <c r="L7" s="37">
        <v>220000</v>
      </c>
    </row>
    <row r="8" ht="18.5" spans="1:12">
      <c r="A8" s="31">
        <f>IF(H8&lt;&gt;"",IF(AND(D8=D7,E8=E7),A7,MAX(A$4:A7)+1),"")</f>
        <v>5</v>
      </c>
      <c r="B8" s="30">
        <v>5</v>
      </c>
      <c r="C8" s="32">
        <v>4</v>
      </c>
      <c r="D8" s="32" t="s">
        <v>196</v>
      </c>
      <c r="E8" s="32">
        <v>2</v>
      </c>
      <c r="F8" s="32" t="s">
        <v>197</v>
      </c>
      <c r="G8" s="32" t="str">
        <f>IF(I8="",INDEX(明细科目编码,MATCH(H8,明细科目名称,0)),INDEX(明细科目编码,MATCH(H8&amp;"-"&amp;I8,明细科目名称,0)))</f>
        <v>140101</v>
      </c>
      <c r="H8" s="32" t="s">
        <v>26</v>
      </c>
      <c r="I8" s="32" t="s">
        <v>198</v>
      </c>
      <c r="J8" s="32" t="s">
        <v>190</v>
      </c>
      <c r="K8" s="36">
        <v>20000</v>
      </c>
      <c r="L8" s="37"/>
    </row>
    <row r="9" ht="18.5" spans="1:12">
      <c r="A9" s="31">
        <f>IF(H9&lt;&gt;"",IF(AND(D9=D8,E9=E8),A8,MAX(A$4:A8)+1),"")</f>
        <v>6</v>
      </c>
      <c r="B9" s="30">
        <v>5</v>
      </c>
      <c r="C9" s="32">
        <v>6</v>
      </c>
      <c r="D9" s="32" t="s">
        <v>196</v>
      </c>
      <c r="E9" s="32">
        <v>3</v>
      </c>
      <c r="F9" s="32" t="s">
        <v>199</v>
      </c>
      <c r="G9" s="32" t="str">
        <f>IF(I9="",INDEX(明细科目编码,MATCH(H9,明细科目名称,0)),INDEX(明细科目编码,MATCH(H9&amp;"-"&amp;I9,明细科目名称,0)))</f>
        <v>140102</v>
      </c>
      <c r="H9" s="32" t="s">
        <v>26</v>
      </c>
      <c r="I9" s="32" t="s">
        <v>200</v>
      </c>
      <c r="J9" s="32" t="s">
        <v>190</v>
      </c>
      <c r="K9" s="36">
        <v>7500</v>
      </c>
      <c r="L9" s="37"/>
    </row>
    <row r="10" ht="18.5" spans="1:12">
      <c r="A10" s="31">
        <f>IF(H10&lt;&gt;"",IF(AND(D10=D9,E10=E9),A9,MAX(A$4:A9)+1),"")</f>
        <v>7</v>
      </c>
      <c r="B10" s="30">
        <v>5</v>
      </c>
      <c r="C10" s="32">
        <v>4</v>
      </c>
      <c r="D10" s="32" t="s">
        <v>196</v>
      </c>
      <c r="E10" s="32">
        <v>1</v>
      </c>
      <c r="F10" s="33"/>
      <c r="G10" s="32" t="str">
        <f>IF(I10="",INDEX(明细科目编码,MATCH(H10,明细科目名称,0)),INDEX(明细科目编码,MATCH(H10&amp;"-"&amp;I10,明细科目名称,0)))</f>
        <v>2202</v>
      </c>
      <c r="H10" s="32" t="s">
        <v>151</v>
      </c>
      <c r="I10" s="32"/>
      <c r="J10" s="32" t="s">
        <v>195</v>
      </c>
      <c r="K10" s="36"/>
      <c r="L10" s="37">
        <v>27500</v>
      </c>
    </row>
    <row r="11" ht="18.5" spans="1:12">
      <c r="A11" s="31">
        <v>1</v>
      </c>
      <c r="B11" s="30">
        <v>5</v>
      </c>
      <c r="C11" s="32">
        <v>1</v>
      </c>
      <c r="D11" s="32" t="s">
        <v>187</v>
      </c>
      <c r="E11" s="32">
        <v>1</v>
      </c>
      <c r="F11" s="34" t="s">
        <v>201</v>
      </c>
      <c r="G11" s="32" t="str">
        <f t="shared" si="0"/>
        <v>1002</v>
      </c>
      <c r="H11" s="32" t="s">
        <v>139</v>
      </c>
      <c r="I11" s="32"/>
      <c r="J11" s="32" t="s">
        <v>190</v>
      </c>
      <c r="K11" s="36">
        <v>8000</v>
      </c>
      <c r="L11" s="37"/>
    </row>
    <row r="12" ht="18.5" spans="1:12">
      <c r="A12" s="31">
        <f>IF(H12&lt;&gt;"",IF(AND(D12=D11,E12=E11),A11,MAX(A$4:A11)+1),"")</f>
        <v>1</v>
      </c>
      <c r="B12" s="30">
        <v>5</v>
      </c>
      <c r="C12" s="32">
        <v>1</v>
      </c>
      <c r="D12" s="32" t="s">
        <v>187</v>
      </c>
      <c r="E12" s="32">
        <v>1</v>
      </c>
      <c r="F12" s="32"/>
      <c r="G12" s="32" t="str">
        <f t="shared" si="0"/>
        <v>1122</v>
      </c>
      <c r="H12" s="32" t="s">
        <v>142</v>
      </c>
      <c r="I12" s="32"/>
      <c r="J12" s="32" t="s">
        <v>195</v>
      </c>
      <c r="K12" s="36"/>
      <c r="L12" s="37">
        <v>8000</v>
      </c>
    </row>
    <row r="13" ht="18.5" spans="1:12">
      <c r="A13" s="31">
        <f>IF(H13&lt;&gt;"",IF(AND(D13=D12,E13=E12),A12,MAX(A$4:A12)+1),"")</f>
        <v>8</v>
      </c>
      <c r="B13" s="30">
        <v>5</v>
      </c>
      <c r="C13" s="32">
        <v>1</v>
      </c>
      <c r="D13" s="32" t="s">
        <v>193</v>
      </c>
      <c r="E13" s="32">
        <v>1</v>
      </c>
      <c r="F13" s="32" t="s">
        <v>202</v>
      </c>
      <c r="G13" s="32" t="str">
        <f t="shared" si="0"/>
        <v>1001</v>
      </c>
      <c r="H13" s="32" t="s">
        <v>138</v>
      </c>
      <c r="I13" s="32"/>
      <c r="J13" s="32" t="s">
        <v>195</v>
      </c>
      <c r="K13" s="36"/>
      <c r="L13" s="37">
        <v>32000</v>
      </c>
    </row>
    <row r="14" ht="18.5" spans="1:12">
      <c r="A14" s="31">
        <f>IF(H14&lt;&gt;"",IF(AND(D14=D13,E14=E13),A13,MAX(A$4:A13)+1),"")</f>
        <v>9</v>
      </c>
      <c r="B14" s="30">
        <v>5</v>
      </c>
      <c r="C14" s="32">
        <v>1</v>
      </c>
      <c r="D14" s="32" t="s">
        <v>203</v>
      </c>
      <c r="E14" s="32">
        <v>1</v>
      </c>
      <c r="F14" s="32" t="s">
        <v>204</v>
      </c>
      <c r="G14" s="32" t="str">
        <f t="shared" si="0"/>
        <v>1231</v>
      </c>
      <c r="H14" s="32" t="s">
        <v>143</v>
      </c>
      <c r="I14" s="32"/>
      <c r="J14" s="32" t="s">
        <v>190</v>
      </c>
      <c r="K14" s="36">
        <v>32000</v>
      </c>
      <c r="L14" s="37"/>
    </row>
    <row r="15" ht="18.5" spans="1:12">
      <c r="A15" s="31">
        <f>IF(H15&lt;&gt;"",IF(AND(D15=D14,E15=E14),A14,MAX(A$4:A14)+1),"")</f>
        <v>9</v>
      </c>
      <c r="B15" s="30">
        <v>5</v>
      </c>
      <c r="C15" s="32">
        <v>1</v>
      </c>
      <c r="D15" s="32" t="s">
        <v>203</v>
      </c>
      <c r="E15" s="32">
        <v>1</v>
      </c>
      <c r="F15" s="32"/>
      <c r="G15" s="32" t="str">
        <f t="shared" si="0"/>
        <v>1001</v>
      </c>
      <c r="H15" s="32" t="s">
        <v>138</v>
      </c>
      <c r="I15" s="32"/>
      <c r="J15" s="32" t="s">
        <v>195</v>
      </c>
      <c r="K15" s="36"/>
      <c r="L15" s="37">
        <v>42000</v>
      </c>
    </row>
    <row r="16" ht="18.5" spans="1:12">
      <c r="A16" s="31">
        <f>IF(H16&lt;&gt;"",IF(AND(D16=D15,E16=E15),A15,MAX(A$4:A15)+1),"")</f>
        <v>10</v>
      </c>
      <c r="B16" s="30">
        <v>5</v>
      </c>
      <c r="C16" s="32">
        <v>4</v>
      </c>
      <c r="D16" s="32" t="s">
        <v>196</v>
      </c>
      <c r="E16" s="32">
        <v>1</v>
      </c>
      <c r="F16" s="33"/>
      <c r="G16" s="32" t="str">
        <f t="shared" si="0"/>
        <v>2202</v>
      </c>
      <c r="H16" s="32" t="s">
        <v>151</v>
      </c>
      <c r="I16" s="32"/>
      <c r="J16" s="32" t="s">
        <v>190</v>
      </c>
      <c r="K16" s="36">
        <v>42000</v>
      </c>
      <c r="L16" s="37"/>
    </row>
    <row r="17" ht="18.5" spans="1:12">
      <c r="A17" s="31">
        <f>IF(H17&lt;&gt;"",IF(AND(D17=D16,E17=E16),A16,MAX(A$4:A16)+1),"")</f>
        <v>11</v>
      </c>
      <c r="B17" s="30">
        <v>5</v>
      </c>
      <c r="C17" s="32">
        <v>4</v>
      </c>
      <c r="D17" s="32" t="s">
        <v>196</v>
      </c>
      <c r="E17" s="32">
        <v>2</v>
      </c>
      <c r="F17" s="32"/>
      <c r="G17" s="32" t="str">
        <f t="shared" si="0"/>
        <v>1122</v>
      </c>
      <c r="H17" s="32" t="s">
        <v>142</v>
      </c>
      <c r="I17" s="32"/>
      <c r="J17" s="32" t="s">
        <v>190</v>
      </c>
      <c r="K17" s="36">
        <v>15000</v>
      </c>
      <c r="L17" s="37"/>
    </row>
    <row r="18" ht="18.5" spans="1:12">
      <c r="A18" s="31">
        <f>IF(H18&lt;&gt;"",IF(AND(D18=D17,E18=E17),A17,MAX(A$4:A17)+1),"")</f>
        <v>12</v>
      </c>
      <c r="B18" s="30">
        <v>5</v>
      </c>
      <c r="C18" s="32">
        <v>4</v>
      </c>
      <c r="D18" s="32" t="s">
        <v>187</v>
      </c>
      <c r="E18" s="32">
        <v>2</v>
      </c>
      <c r="F18" s="32"/>
      <c r="G18" s="32" t="str">
        <f t="shared" si="0"/>
        <v>6001</v>
      </c>
      <c r="H18" s="32" t="s">
        <v>162</v>
      </c>
      <c r="I18" s="32"/>
      <c r="J18" s="32" t="s">
        <v>195</v>
      </c>
      <c r="K18" s="36"/>
      <c r="L18" s="37">
        <v>15000</v>
      </c>
    </row>
    <row r="19" ht="18.5" spans="1:12">
      <c r="A19" s="31">
        <f>IF(H19&lt;&gt;"",IF(AND(D19=D18,E19=E18),A18,MAX(A$4:A18)+1),"")</f>
        <v>13</v>
      </c>
      <c r="B19" s="30">
        <v>5</v>
      </c>
      <c r="C19" s="32">
        <v>5</v>
      </c>
      <c r="D19" s="32" t="s">
        <v>193</v>
      </c>
      <c r="E19" s="32">
        <v>2</v>
      </c>
      <c r="F19" s="32" t="s">
        <v>205</v>
      </c>
      <c r="G19" s="32" t="str">
        <f>IF(I19="",INDEX(明细科目编码,MATCH(H19,明细科目名称,0)),INDEX(明细科目编码,MATCH(H19&amp;"-"&amp;I19,明细科目名称,0)))</f>
        <v>2221</v>
      </c>
      <c r="H19" s="32" t="s">
        <v>153</v>
      </c>
      <c r="I19" s="32"/>
      <c r="J19" s="32" t="s">
        <v>190</v>
      </c>
      <c r="K19" s="36">
        <v>12000</v>
      </c>
      <c r="L19" s="37"/>
    </row>
    <row r="20" ht="18.5" spans="1:12">
      <c r="A20" s="31">
        <f>IF(H20&lt;&gt;"",IF(AND(D20=D19,E20=E19),A19,MAX(A$4:A19)+1),"")</f>
        <v>13</v>
      </c>
      <c r="B20" s="30">
        <v>5</v>
      </c>
      <c r="C20" s="32">
        <v>5</v>
      </c>
      <c r="D20" s="32" t="s">
        <v>193</v>
      </c>
      <c r="E20" s="32">
        <v>2</v>
      </c>
      <c r="F20" s="32"/>
      <c r="G20" s="32" t="str">
        <f t="shared" si="0"/>
        <v>1002</v>
      </c>
      <c r="H20" s="32" t="s">
        <v>139</v>
      </c>
      <c r="I20" s="32"/>
      <c r="J20" s="32" t="s">
        <v>195</v>
      </c>
      <c r="K20" s="36"/>
      <c r="L20" s="37">
        <v>2000</v>
      </c>
    </row>
    <row r="21" ht="18.5" spans="1:12">
      <c r="A21" s="31">
        <f>IF(H21&lt;&gt;"",IF(AND(D21=D20,E21=E20),A20,MAX(A$4:A20)+1),"")</f>
        <v>14</v>
      </c>
      <c r="B21" s="30">
        <v>5</v>
      </c>
      <c r="C21" s="32">
        <v>5</v>
      </c>
      <c r="D21" s="32" t="s">
        <v>187</v>
      </c>
      <c r="E21" s="32">
        <v>3</v>
      </c>
      <c r="F21" s="32"/>
      <c r="G21" s="32" t="str">
        <f t="shared" si="0"/>
        <v>1002</v>
      </c>
      <c r="H21" s="32" t="s">
        <v>139</v>
      </c>
      <c r="I21" s="32"/>
      <c r="J21" s="32" t="s">
        <v>195</v>
      </c>
      <c r="K21" s="36"/>
      <c r="L21" s="37">
        <v>4000</v>
      </c>
    </row>
    <row r="22" ht="13.5" customHeight="1" spans="1:12">
      <c r="A22" s="31">
        <f>IF(H22&lt;&gt;"",IF(AND(D22=D21,E22=E21),A21,MAX(A$4:A21)+1),"")</f>
        <v>15</v>
      </c>
      <c r="B22" s="30">
        <v>5</v>
      </c>
      <c r="C22" s="32">
        <v>5</v>
      </c>
      <c r="D22" s="32" t="s">
        <v>187</v>
      </c>
      <c r="E22" s="32">
        <v>4</v>
      </c>
      <c r="F22" s="32"/>
      <c r="G22" s="32" t="str">
        <f t="shared" si="0"/>
        <v>1901</v>
      </c>
      <c r="H22" s="32" t="s">
        <v>149</v>
      </c>
      <c r="I22" s="32"/>
      <c r="J22" s="32" t="s">
        <v>195</v>
      </c>
      <c r="K22" s="36"/>
      <c r="L22" s="37">
        <v>5000</v>
      </c>
    </row>
    <row r="23" ht="18.5" spans="1:12">
      <c r="A23" s="31">
        <f>IF(H23&lt;&gt;"",IF(AND(D23=D22,E23=E22),A22,MAX(A$4:A22)+1),"")</f>
        <v>16</v>
      </c>
      <c r="B23" s="30">
        <v>5</v>
      </c>
      <c r="C23" s="32">
        <v>6</v>
      </c>
      <c r="D23" s="32" t="s">
        <v>196</v>
      </c>
      <c r="E23" s="32">
        <v>3</v>
      </c>
      <c r="F23" s="32"/>
      <c r="G23" s="32" t="str">
        <f t="shared" si="0"/>
        <v>2201</v>
      </c>
      <c r="H23" s="32" t="s">
        <v>150</v>
      </c>
      <c r="I23" s="32"/>
      <c r="J23" s="32" t="s">
        <v>195</v>
      </c>
      <c r="K23" s="36"/>
      <c r="L23" s="37">
        <v>1000</v>
      </c>
    </row>
    <row r="24" ht="18.5" spans="1:12">
      <c r="A24" s="31">
        <f>IF(H24&lt;&gt;"",IF(AND(D24=D23,E24=E23),A23,MAX(A$4:A23)+1),"")</f>
        <v>17</v>
      </c>
      <c r="B24" s="30">
        <v>5</v>
      </c>
      <c r="C24" s="32">
        <v>6</v>
      </c>
      <c r="D24" s="32" t="s">
        <v>206</v>
      </c>
      <c r="E24" s="32">
        <v>2</v>
      </c>
      <c r="F24" s="32" t="s">
        <v>207</v>
      </c>
      <c r="G24" s="32" t="str">
        <f t="shared" si="0"/>
        <v>1122</v>
      </c>
      <c r="H24" s="32" t="s">
        <v>142</v>
      </c>
      <c r="I24" s="32"/>
      <c r="J24" s="32" t="s">
        <v>190</v>
      </c>
      <c r="K24" s="36">
        <v>46000</v>
      </c>
      <c r="L24" s="37"/>
    </row>
    <row r="25" ht="18.5" spans="1:12">
      <c r="A25" s="31">
        <f>IF(H25&lt;&gt;"",IF(AND(D25=D24,E25=E24),A24,MAX(A$4:A24)+1),"")</f>
        <v>17</v>
      </c>
      <c r="B25" s="30">
        <v>5</v>
      </c>
      <c r="C25" s="32">
        <v>6</v>
      </c>
      <c r="D25" s="32" t="s">
        <v>206</v>
      </c>
      <c r="E25" s="32">
        <v>2</v>
      </c>
      <c r="F25" s="32"/>
      <c r="G25" s="32" t="str">
        <f t="shared" si="0"/>
        <v>6001</v>
      </c>
      <c r="H25" s="32" t="s">
        <v>162</v>
      </c>
      <c r="I25" s="32"/>
      <c r="J25" s="32" t="s">
        <v>195</v>
      </c>
      <c r="K25" s="36"/>
      <c r="L25" s="37">
        <v>46000</v>
      </c>
    </row>
    <row r="26" ht="18.5" spans="1:12">
      <c r="A26" s="31">
        <f>IF(H26&lt;&gt;"",IF(AND(D26=D25,E26=E25),A25,MAX(A$4:A25)+1),"")</f>
        <v>18</v>
      </c>
      <c r="B26" s="30">
        <v>5</v>
      </c>
      <c r="C26" s="32">
        <v>6</v>
      </c>
      <c r="D26" s="32" t="s">
        <v>206</v>
      </c>
      <c r="E26" s="32">
        <v>3</v>
      </c>
      <c r="F26" s="32" t="s">
        <v>208</v>
      </c>
      <c r="G26" s="32" t="str">
        <f t="shared" si="0"/>
        <v>1001</v>
      </c>
      <c r="H26" s="32" t="s">
        <v>138</v>
      </c>
      <c r="I26" s="32"/>
      <c r="J26" s="32" t="s">
        <v>190</v>
      </c>
      <c r="K26" s="36">
        <v>18000</v>
      </c>
      <c r="L26" s="37"/>
    </row>
    <row r="27" ht="18.5" spans="1:12">
      <c r="A27" s="31">
        <f>IF(H27&lt;&gt;"",IF(AND(D27=D26,E27=E26),A26,MAX(A$4:A26)+1),"")</f>
        <v>18</v>
      </c>
      <c r="B27" s="30">
        <v>5</v>
      </c>
      <c r="C27" s="32">
        <v>6</v>
      </c>
      <c r="D27" s="32" t="s">
        <v>206</v>
      </c>
      <c r="E27" s="32">
        <v>3</v>
      </c>
      <c r="F27" s="32"/>
      <c r="G27" s="32" t="str">
        <f t="shared" si="0"/>
        <v>6001</v>
      </c>
      <c r="H27" s="32" t="s">
        <v>162</v>
      </c>
      <c r="I27" s="32"/>
      <c r="J27" s="32" t="s">
        <v>195</v>
      </c>
      <c r="K27" s="36"/>
      <c r="L27" s="37">
        <v>18000</v>
      </c>
    </row>
    <row r="28" ht="13.5" customHeight="1" spans="1:12">
      <c r="A28" s="31">
        <f>IF(H28&lt;&gt;"",IF(AND(D28=D27,E28=E27),A27,MAX(A$4:A27)+1),"")</f>
        <v>19</v>
      </c>
      <c r="B28" s="30">
        <v>5</v>
      </c>
      <c r="C28" s="32">
        <v>7</v>
      </c>
      <c r="D28" s="32" t="s">
        <v>187</v>
      </c>
      <c r="E28" s="32">
        <v>5</v>
      </c>
      <c r="F28" s="32" t="s">
        <v>209</v>
      </c>
      <c r="G28" s="32" t="str">
        <f t="shared" si="0"/>
        <v>1122</v>
      </c>
      <c r="H28" s="32" t="s">
        <v>142</v>
      </c>
      <c r="I28" s="32"/>
      <c r="J28" s="32" t="s">
        <v>190</v>
      </c>
      <c r="K28" s="36">
        <v>20000</v>
      </c>
      <c r="L28" s="37"/>
    </row>
    <row r="29" ht="18.5" spans="1:12">
      <c r="A29" s="31">
        <f>IF(H29&lt;&gt;"",IF(AND(D29=D28,E29=E28),A28,MAX(A$4:A28)+1),"")</f>
        <v>19</v>
      </c>
      <c r="B29" s="30">
        <v>5</v>
      </c>
      <c r="C29" s="32">
        <v>7</v>
      </c>
      <c r="D29" s="32" t="s">
        <v>187</v>
      </c>
      <c r="E29" s="32">
        <v>5</v>
      </c>
      <c r="F29" s="32"/>
      <c r="G29" s="32" t="str">
        <f t="shared" si="0"/>
        <v>6001</v>
      </c>
      <c r="H29" s="32" t="s">
        <v>162</v>
      </c>
      <c r="I29" s="32"/>
      <c r="J29" s="32" t="s">
        <v>195</v>
      </c>
      <c r="K29" s="36"/>
      <c r="L29" s="37">
        <v>20000</v>
      </c>
    </row>
    <row r="30" ht="18.5" spans="1:12">
      <c r="A30" s="31">
        <f>IF(H30&lt;&gt;"",IF(AND(D30=D29,E30=E29),A29,MAX(A$4:A29)+1),"")</f>
        <v>20</v>
      </c>
      <c r="B30" s="30">
        <v>5</v>
      </c>
      <c r="C30" s="32">
        <v>7</v>
      </c>
      <c r="D30" s="32" t="s">
        <v>203</v>
      </c>
      <c r="E30" s="32">
        <v>2</v>
      </c>
      <c r="F30" s="32" t="s">
        <v>210</v>
      </c>
      <c r="G30" s="32" t="str">
        <f t="shared" si="0"/>
        <v>1002</v>
      </c>
      <c r="H30" s="32" t="s">
        <v>139</v>
      </c>
      <c r="I30" s="32"/>
      <c r="J30" s="32" t="s">
        <v>190</v>
      </c>
      <c r="K30" s="36">
        <v>1500</v>
      </c>
      <c r="L30" s="37"/>
    </row>
    <row r="31" ht="18.5" spans="1:12">
      <c r="A31" s="31">
        <f>IF(H31&lt;&gt;"",IF(AND(D31=D30,E31=E30),A30,MAX(A$4:A30)+1),"")</f>
        <v>20</v>
      </c>
      <c r="B31" s="30">
        <v>5</v>
      </c>
      <c r="C31" s="32">
        <v>7</v>
      </c>
      <c r="D31" s="32" t="s">
        <v>203</v>
      </c>
      <c r="E31" s="32">
        <v>2</v>
      </c>
      <c r="F31" s="32"/>
      <c r="G31" s="32" t="str">
        <f t="shared" si="0"/>
        <v>1001</v>
      </c>
      <c r="H31" s="32" t="s">
        <v>138</v>
      </c>
      <c r="I31" s="32"/>
      <c r="J31" s="32" t="s">
        <v>195</v>
      </c>
      <c r="K31" s="36"/>
      <c r="L31" s="37">
        <v>1500</v>
      </c>
    </row>
    <row r="32" ht="18.5" spans="1:12">
      <c r="A32" s="31">
        <f>IF(H32&lt;&gt;"",IF(AND(D32=D31,E32=E31),A31,MAX(A$4:A31)+1),"")</f>
        <v>21</v>
      </c>
      <c r="B32" s="30">
        <v>5</v>
      </c>
      <c r="C32" s="32">
        <v>15</v>
      </c>
      <c r="D32" s="32" t="s">
        <v>203</v>
      </c>
      <c r="E32" s="32">
        <v>3</v>
      </c>
      <c r="F32" s="32" t="s">
        <v>211</v>
      </c>
      <c r="G32" s="32" t="str">
        <f t="shared" si="0"/>
        <v>2211</v>
      </c>
      <c r="H32" s="32" t="s">
        <v>52</v>
      </c>
      <c r="I32" s="32"/>
      <c r="J32" s="32" t="s">
        <v>190</v>
      </c>
      <c r="K32" s="36">
        <v>30000</v>
      </c>
      <c r="L32" s="36"/>
    </row>
    <row r="33" ht="18.5" spans="1:12">
      <c r="A33" s="31">
        <f>IF(H33&lt;&gt;"",IF(AND(D33=D32,E33=E32),A32,MAX(A$4:A32)+1),"")</f>
        <v>21</v>
      </c>
      <c r="B33" s="30">
        <v>5</v>
      </c>
      <c r="C33" s="32">
        <v>15</v>
      </c>
      <c r="D33" s="32" t="s">
        <v>203</v>
      </c>
      <c r="E33" s="32">
        <v>3</v>
      </c>
      <c r="F33" s="32"/>
      <c r="G33" s="32" t="str">
        <f t="shared" si="0"/>
        <v>2211</v>
      </c>
      <c r="H33" s="32" t="s">
        <v>52</v>
      </c>
      <c r="I33" s="32"/>
      <c r="J33" s="32" t="s">
        <v>190</v>
      </c>
      <c r="K33" s="36">
        <v>8000</v>
      </c>
      <c r="L33" s="36"/>
    </row>
    <row r="34" ht="17.75" spans="1:12">
      <c r="A34" s="31">
        <f>IF(H34&lt;&gt;"",IF(AND(D34=D33,E34=E33),A33,MAX(A$4:A33)+1),"")</f>
        <v>21</v>
      </c>
      <c r="B34" s="30">
        <v>5</v>
      </c>
      <c r="C34" s="32">
        <v>15</v>
      </c>
      <c r="D34" s="32" t="s">
        <v>203</v>
      </c>
      <c r="E34" s="32">
        <v>3</v>
      </c>
      <c r="F34" s="32"/>
      <c r="G34" s="32" t="str">
        <f t="shared" si="0"/>
        <v>1001</v>
      </c>
      <c r="H34" s="32" t="s">
        <v>138</v>
      </c>
      <c r="I34" s="32"/>
      <c r="J34" s="32" t="s">
        <v>195</v>
      </c>
      <c r="K34" s="36"/>
      <c r="L34" s="36">
        <v>38000</v>
      </c>
    </row>
    <row r="35" spans="11:12">
      <c r="K35" s="16"/>
      <c r="L35" s="16"/>
    </row>
  </sheetData>
  <autoFilter ref="A2:L34">
    <extLst/>
  </autoFilter>
  <mergeCells count="11">
    <mergeCell ref="A1:L1"/>
    <mergeCell ref="B2:C2"/>
    <mergeCell ref="D2:E2"/>
    <mergeCell ref="A2:A3"/>
    <mergeCell ref="F2:F3"/>
    <mergeCell ref="G2:G3"/>
    <mergeCell ref="H2:H3"/>
    <mergeCell ref="I2:I3"/>
    <mergeCell ref="J2:J3"/>
    <mergeCell ref="K2:K3"/>
    <mergeCell ref="L2:L3"/>
  </mergeCells>
  <dataValidations count="4">
    <dataValidation type="list" allowBlank="1" showInputMessage="1" showErrorMessage="1" sqref="D4:D7">
      <formula1>"现收,现付,银收,银付,转"</formula1>
    </dataValidation>
    <dataValidation type="list" allowBlank="1" showInputMessage="1" showErrorMessage="1" prompt="请选择凭证类型！" sqref="D8:D34">
      <formula1>"现收,现付,银收,银付,转"</formula1>
    </dataValidation>
    <dataValidation type="list" allowBlank="1" showInputMessage="1" showErrorMessage="1" sqref="J4:J34">
      <formula1>"借,贷,平"</formula1>
    </dataValidation>
    <dataValidation type="list" allowBlank="1" showInputMessage="1" showErrorMessage="1" sqref="H4:H34">
      <formula1>总账科目名称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opLeftCell="A28" workbookViewId="0">
      <selection activeCell="L17" sqref="L17"/>
    </sheetView>
  </sheetViews>
  <sheetFormatPr defaultColWidth="9" defaultRowHeight="14"/>
  <cols>
    <col min="1" max="1" width="10" customWidth="1"/>
    <col min="2" max="2" width="17.3727272727273" customWidth="1"/>
    <col min="3" max="5" width="9.5" customWidth="1"/>
    <col min="6" max="6" width="10.8727272727273" customWidth="1"/>
    <col min="7" max="7" width="11.2545454545455" customWidth="1"/>
    <col min="8" max="8" width="10.8727272727273" customWidth="1"/>
    <col min="9" max="9" width="4.5" customWidth="1"/>
  </cols>
  <sheetData>
    <row r="1" ht="21" customHeight="1" spans="1:9">
      <c r="A1" s="1" t="s">
        <v>212</v>
      </c>
      <c r="B1" s="1"/>
      <c r="C1" s="1"/>
      <c r="D1" s="1"/>
      <c r="E1" s="1"/>
      <c r="F1" s="1"/>
      <c r="G1" s="1"/>
      <c r="H1" s="1"/>
      <c r="I1" s="15"/>
    </row>
    <row r="2" ht="18.75" customHeight="1" spans="1:9">
      <c r="A2" s="2" t="s">
        <v>213</v>
      </c>
      <c r="B2" s="2"/>
      <c r="C2" s="2"/>
      <c r="D2" s="2"/>
      <c r="E2" s="2"/>
      <c r="F2" s="2"/>
      <c r="G2" s="2"/>
      <c r="H2" s="2"/>
      <c r="I2" s="3"/>
    </row>
    <row r="3" ht="20.25" customHeight="1" spans="1:9">
      <c r="A3" s="3"/>
      <c r="B3" s="3"/>
      <c r="C3" s="3"/>
      <c r="D3" s="3"/>
      <c r="E3" s="3"/>
      <c r="F3" s="4" t="s">
        <v>214</v>
      </c>
      <c r="G3" s="4" t="s">
        <v>215</v>
      </c>
      <c r="H3" s="4" t="s">
        <v>216</v>
      </c>
      <c r="I3" s="3"/>
    </row>
    <row r="4" ht="16.5" customHeight="1" spans="1:9">
      <c r="A4" s="3"/>
      <c r="B4" s="3"/>
      <c r="C4" s="3"/>
      <c r="D4" s="3"/>
      <c r="E4" s="3"/>
      <c r="F4" s="4">
        <f>SUM(F8:F100)</f>
        <v>480000</v>
      </c>
      <c r="G4" s="4">
        <f>SUM(G8:G100)</f>
        <v>480000</v>
      </c>
      <c r="H4" s="4" t="str">
        <f>IF(F4=G4,"平衡","不平衡")</f>
        <v>平衡</v>
      </c>
      <c r="I4" s="3"/>
    </row>
    <row r="5" ht="13.5" customHeight="1" spans="1:9">
      <c r="A5" s="5"/>
      <c r="B5" s="5"/>
      <c r="C5" s="5"/>
      <c r="D5" s="5"/>
      <c r="E5" s="5"/>
      <c r="F5" s="5"/>
      <c r="G5" s="5"/>
      <c r="H5" s="5"/>
      <c r="I5" s="3"/>
    </row>
    <row r="6" ht="14.75" spans="1:9">
      <c r="A6" s="6" t="s">
        <v>178</v>
      </c>
      <c r="B6" s="7" t="s">
        <v>2</v>
      </c>
      <c r="C6" s="7" t="s">
        <v>217</v>
      </c>
      <c r="D6" s="7"/>
      <c r="E6" s="7" t="s">
        <v>218</v>
      </c>
      <c r="F6" s="7" t="s">
        <v>219</v>
      </c>
      <c r="G6" s="7"/>
      <c r="H6" s="8" t="s">
        <v>220</v>
      </c>
      <c r="I6" s="16"/>
    </row>
    <row r="7" ht="14.75" spans="1:9">
      <c r="A7" s="6"/>
      <c r="B7" s="7"/>
      <c r="C7" s="7" t="s">
        <v>221</v>
      </c>
      <c r="D7" s="7" t="s">
        <v>222</v>
      </c>
      <c r="E7" s="7"/>
      <c r="F7" s="7" t="s">
        <v>221</v>
      </c>
      <c r="G7" s="7" t="s">
        <v>222</v>
      </c>
      <c r="H7" s="8"/>
      <c r="I7" s="16"/>
    </row>
    <row r="8" ht="17.75" spans="1:11">
      <c r="A8" s="9" t="str">
        <f>总账科目!A3</f>
        <v>1001</v>
      </c>
      <c r="B8" s="10" t="str">
        <f>总账科目!B3</f>
        <v>库存现金</v>
      </c>
      <c r="C8" s="11">
        <v>4000</v>
      </c>
      <c r="D8" s="11">
        <v>0</v>
      </c>
      <c r="E8" s="12">
        <f>C8-D8</f>
        <v>4000</v>
      </c>
      <c r="F8" s="11">
        <f>SUMIF(记账凭证清单表!$H$3:$H$100,B8,记账凭证清单表!$K$3:$K$100)</f>
        <v>18000</v>
      </c>
      <c r="G8" s="11">
        <f>SUMIF(记账凭证清单表!$H$3:$H$100,B8,记账凭证清单表!$L$3:$L$100)</f>
        <v>113500</v>
      </c>
      <c r="H8" s="13">
        <f>E8+F8-G8</f>
        <v>-91500</v>
      </c>
      <c r="I8" s="16"/>
      <c r="K8" s="17"/>
    </row>
    <row r="9" ht="17.75" spans="1:9">
      <c r="A9" s="9" t="str">
        <f>总账科目!A4</f>
        <v>1002</v>
      </c>
      <c r="B9" s="10" t="str">
        <f>总账科目!B4</f>
        <v>银行存款</v>
      </c>
      <c r="C9" s="11">
        <v>45000</v>
      </c>
      <c r="D9" s="11">
        <v>0</v>
      </c>
      <c r="E9" s="12">
        <f t="shared" ref="E9:E45" si="0">C9-D9</f>
        <v>45000</v>
      </c>
      <c r="F9" s="11">
        <f>SUMIF(记账凭证清单表!$H$3:$H$100,B9,记账凭证清单表!$K$3:$K$100)</f>
        <v>229500</v>
      </c>
      <c r="G9" s="11">
        <f>SUMIF(记账凭证清单表!$H$3:$H$100,B9,记账凭证清单表!$L$3:$L$100)</f>
        <v>226000</v>
      </c>
      <c r="H9" s="13">
        <f t="shared" ref="H9:H45" si="1">E9+F9-G9</f>
        <v>48500</v>
      </c>
      <c r="I9" s="16"/>
    </row>
    <row r="10" ht="17.75" spans="1:9">
      <c r="A10" s="9" t="str">
        <f>总账科目!A5</f>
        <v>1015</v>
      </c>
      <c r="B10" s="10" t="str">
        <f>总账科目!B5</f>
        <v>其他货币基金</v>
      </c>
      <c r="C10" s="11">
        <v>0</v>
      </c>
      <c r="D10" s="11">
        <v>0</v>
      </c>
      <c r="E10" s="12">
        <f t="shared" si="0"/>
        <v>0</v>
      </c>
      <c r="F10" s="11">
        <f>SUMIF(记账凭证清单表!$H$3:$H$100,B10,记账凭证清单表!$K$3:$K$100)</f>
        <v>0</v>
      </c>
      <c r="G10" s="11">
        <f>SUMIF(记账凭证清单表!$H$3:$H$100,B10,记账凭证清单表!$L$3:$L$100)</f>
        <v>0</v>
      </c>
      <c r="H10" s="13">
        <f t="shared" si="1"/>
        <v>0</v>
      </c>
      <c r="I10" s="16"/>
    </row>
    <row r="11" ht="17.75" spans="1:9">
      <c r="A11" s="9" t="str">
        <f>总账科目!A6</f>
        <v>1121</v>
      </c>
      <c r="B11" s="10" t="str">
        <f>总账科目!B6</f>
        <v>应收票据</v>
      </c>
      <c r="C11" s="11">
        <v>38000</v>
      </c>
      <c r="D11" s="11">
        <v>0</v>
      </c>
      <c r="E11" s="12">
        <f t="shared" si="0"/>
        <v>38000</v>
      </c>
      <c r="F11" s="11">
        <f>SUMIF(记账凭证清单表!$H$3:$H$100,B11,记账凭证清单表!$K$3:$K$100)</f>
        <v>0</v>
      </c>
      <c r="G11" s="11">
        <f>SUMIF(记账凭证清单表!$H$3:$H$100,B11,记账凭证清单表!$L$3:$L$100)</f>
        <v>0</v>
      </c>
      <c r="H11" s="13">
        <f t="shared" si="1"/>
        <v>38000</v>
      </c>
      <c r="I11" s="16"/>
    </row>
    <row r="12" ht="17.75" spans="1:9">
      <c r="A12" s="9" t="str">
        <f>总账科目!A7</f>
        <v>1122</v>
      </c>
      <c r="B12" s="10" t="str">
        <f>总账科目!B7</f>
        <v>应收账款</v>
      </c>
      <c r="C12" s="11">
        <v>58100</v>
      </c>
      <c r="D12" s="11">
        <v>0</v>
      </c>
      <c r="E12" s="12">
        <f t="shared" si="0"/>
        <v>58100</v>
      </c>
      <c r="F12" s="11">
        <f>SUMIF(记账凭证清单表!$H$3:$H$100,B12,记账凭证清单表!$K$3:$K$100)</f>
        <v>81000</v>
      </c>
      <c r="G12" s="11">
        <f>SUMIF(记账凭证清单表!$H$3:$H$100,B12,记账凭证清单表!$L$3:$L$100)</f>
        <v>8000</v>
      </c>
      <c r="H12" s="13">
        <f t="shared" si="1"/>
        <v>131100</v>
      </c>
      <c r="I12" s="16"/>
    </row>
    <row r="13" ht="17.75" spans="1:9">
      <c r="A13" s="9" t="str">
        <f>总账科目!A8</f>
        <v>1231</v>
      </c>
      <c r="B13" s="10" t="str">
        <f>总账科目!B8</f>
        <v>其他应收款</v>
      </c>
      <c r="C13" s="11">
        <v>0</v>
      </c>
      <c r="D13" s="11">
        <v>0</v>
      </c>
      <c r="E13" s="12">
        <f t="shared" si="0"/>
        <v>0</v>
      </c>
      <c r="F13" s="11">
        <f>SUMIF(记账凭证清单表!$H$3:$H$100,B13,记账凭证清单表!$K$3:$K$100)</f>
        <v>32000</v>
      </c>
      <c r="G13" s="11">
        <f>SUMIF(记账凭证清单表!$H$3:$H$100,B13,记账凭证清单表!$L$3:$L$100)</f>
        <v>0</v>
      </c>
      <c r="H13" s="13">
        <f t="shared" si="1"/>
        <v>32000</v>
      </c>
      <c r="I13" s="16"/>
    </row>
    <row r="14" ht="17.75" spans="1:9">
      <c r="A14" s="9" t="str">
        <f>总账科目!A9</f>
        <v>1241</v>
      </c>
      <c r="B14" s="10" t="str">
        <f>总账科目!B9</f>
        <v>坏账准备</v>
      </c>
      <c r="C14" s="11">
        <v>0</v>
      </c>
      <c r="D14" s="11">
        <v>0</v>
      </c>
      <c r="E14" s="12">
        <f t="shared" si="0"/>
        <v>0</v>
      </c>
      <c r="F14" s="11">
        <f>SUMIF(记账凭证清单表!$H$3:$H$100,B14,记账凭证清单表!$K$3:$K$100)</f>
        <v>0</v>
      </c>
      <c r="G14" s="11">
        <f>SUMIF(记账凭证清单表!$H$3:$H$100,B14,记账凭证清单表!$L$3:$L$100)</f>
        <v>0</v>
      </c>
      <c r="H14" s="13">
        <f t="shared" si="1"/>
        <v>0</v>
      </c>
      <c r="I14" s="16"/>
    </row>
    <row r="15" ht="17.75" spans="1:9">
      <c r="A15" s="9" t="str">
        <f>总账科目!A10</f>
        <v>1401</v>
      </c>
      <c r="B15" s="10" t="str">
        <f>总账科目!B10</f>
        <v>材料采购</v>
      </c>
      <c r="C15" s="11">
        <v>150000</v>
      </c>
      <c r="D15" s="11">
        <v>0</v>
      </c>
      <c r="E15" s="12">
        <f t="shared" si="0"/>
        <v>150000</v>
      </c>
      <c r="F15" s="11">
        <f>SUMIF(记账凭证清单表!$H$3:$H$100,B15,记账凭证清单表!$K$3:$K$100)</f>
        <v>27500</v>
      </c>
      <c r="G15" s="11">
        <f>SUMIF(记账凭证清单表!$H$3:$H$100,B15,记账凭证清单表!$L$3:$L$100)</f>
        <v>0</v>
      </c>
      <c r="H15" s="13">
        <f t="shared" si="1"/>
        <v>177500</v>
      </c>
      <c r="I15" s="16"/>
    </row>
    <row r="16" ht="17.75" spans="1:9">
      <c r="A16" s="9" t="str">
        <f>总账科目!A11</f>
        <v>1406</v>
      </c>
      <c r="B16" s="10" t="str">
        <f>总账科目!B11</f>
        <v>库存商品</v>
      </c>
      <c r="C16" s="11">
        <v>80000</v>
      </c>
      <c r="D16" s="11">
        <v>0</v>
      </c>
      <c r="E16" s="12">
        <f t="shared" si="0"/>
        <v>80000</v>
      </c>
      <c r="F16" s="11">
        <f>SUMIF(记账凭证清单表!$H$3:$H$100,B16,记账凭证清单表!$K$3:$K$100)</f>
        <v>0</v>
      </c>
      <c r="G16" s="11">
        <f>SUMIF(记账凭证清单表!$H$3:$H$100,B16,记账凭证清单表!$L$3:$L$100)</f>
        <v>0</v>
      </c>
      <c r="H16" s="13">
        <f t="shared" si="1"/>
        <v>80000</v>
      </c>
      <c r="I16" s="16"/>
    </row>
    <row r="17" ht="17.75" spans="1:9">
      <c r="A17" s="9" t="str">
        <f>总账科目!A12</f>
        <v>1501</v>
      </c>
      <c r="B17" s="10" t="str">
        <f>总账科目!B12</f>
        <v>待摊费用</v>
      </c>
      <c r="C17" s="11">
        <v>15000</v>
      </c>
      <c r="D17" s="11">
        <v>0</v>
      </c>
      <c r="E17" s="12">
        <f t="shared" si="0"/>
        <v>15000</v>
      </c>
      <c r="F17" s="11">
        <f>SUMIF(记账凭证清单表!$H$3:$H$100,B17,记账凭证清单表!$K$3:$K$100)</f>
        <v>0</v>
      </c>
      <c r="G17" s="11">
        <f>SUMIF(记账凭证清单表!$H$3:$H$100,B17,记账凭证清单表!$L$3:$L$100)</f>
        <v>0</v>
      </c>
      <c r="H17" s="13">
        <f t="shared" si="1"/>
        <v>15000</v>
      </c>
      <c r="I17" s="16"/>
    </row>
    <row r="18" ht="17.75" spans="1:9">
      <c r="A18" s="9" t="str">
        <f>总账科目!A13</f>
        <v>1601</v>
      </c>
      <c r="B18" s="10" t="str">
        <f>总账科目!B13</f>
        <v>固定资产</v>
      </c>
      <c r="C18" s="11">
        <v>380000</v>
      </c>
      <c r="D18" s="11">
        <v>0</v>
      </c>
      <c r="E18" s="12">
        <f t="shared" si="0"/>
        <v>380000</v>
      </c>
      <c r="F18" s="11">
        <f>SUMIF(记账凭证清单表!$H$3:$H$100,B18,记账凭证清单表!$K$3:$K$100)</f>
        <v>0</v>
      </c>
      <c r="G18" s="11">
        <f>SUMIF(记账凭证清单表!$H$3:$H$100,B18,记账凭证清单表!$L$3:$L$100)</f>
        <v>0</v>
      </c>
      <c r="H18" s="13">
        <f t="shared" si="1"/>
        <v>380000</v>
      </c>
      <c r="I18" s="16"/>
    </row>
    <row r="19" ht="17.75" spans="1:9">
      <c r="A19" s="9" t="str">
        <f>总账科目!A14</f>
        <v>1602</v>
      </c>
      <c r="B19" s="10" t="str">
        <f>总账科目!B14</f>
        <v>累计折旧</v>
      </c>
      <c r="C19" s="11">
        <v>0</v>
      </c>
      <c r="D19" s="11">
        <v>54850</v>
      </c>
      <c r="E19" s="12">
        <f t="shared" si="0"/>
        <v>-54850</v>
      </c>
      <c r="F19" s="11">
        <f>SUMIF(记账凭证清单表!$H$3:$H$100,B19,记账凭证清单表!$K$3:$K$100)</f>
        <v>0</v>
      </c>
      <c r="G19" s="11">
        <f>SUMIF(记账凭证清单表!$H$3:$H$100,B19,记账凭证清单表!$L$3:$L$100)</f>
        <v>0</v>
      </c>
      <c r="H19" s="13">
        <f t="shared" si="1"/>
        <v>-54850</v>
      </c>
      <c r="I19" s="16"/>
    </row>
    <row r="20" ht="17.75" spans="1:9">
      <c r="A20" s="9" t="str">
        <f>总账科目!A15</f>
        <v>1901</v>
      </c>
      <c r="B20" s="10" t="str">
        <f>总账科目!B15</f>
        <v>待处理财产损益</v>
      </c>
      <c r="C20" s="11">
        <v>1050</v>
      </c>
      <c r="D20" s="11">
        <v>0</v>
      </c>
      <c r="E20" s="12">
        <f t="shared" si="0"/>
        <v>1050</v>
      </c>
      <c r="F20" s="11">
        <f>SUMIF(记账凭证清单表!$H$3:$H$100,B20,记账凭证清单表!$K$3:$K$100)</f>
        <v>0</v>
      </c>
      <c r="G20" s="11">
        <f>SUMIF(记账凭证清单表!$H$3:$H$100,B20,记账凭证清单表!$L$3:$L$100)</f>
        <v>5000</v>
      </c>
      <c r="H20" s="13">
        <f t="shared" si="1"/>
        <v>-3950</v>
      </c>
      <c r="I20" s="16"/>
    </row>
    <row r="21" ht="17.75" spans="1:9">
      <c r="A21" s="9" t="str">
        <f>总账科目!A16</f>
        <v>2001</v>
      </c>
      <c r="B21" s="10" t="str">
        <f>总账科目!B16</f>
        <v>短期借款</v>
      </c>
      <c r="C21" s="11">
        <v>0</v>
      </c>
      <c r="D21" s="11">
        <v>0</v>
      </c>
      <c r="E21" s="12">
        <f t="shared" si="0"/>
        <v>0</v>
      </c>
      <c r="F21" s="11">
        <f>SUMIF(记账凭证清单表!$H$3:$H$100,B21,记账凭证清单表!$K$3:$K$100)</f>
        <v>0</v>
      </c>
      <c r="G21" s="11">
        <f>SUMIF(记账凭证清单表!$H$3:$H$100,B21,记账凭证清单表!$L$3:$L$100)</f>
        <v>0</v>
      </c>
      <c r="H21" s="13">
        <f t="shared" si="1"/>
        <v>0</v>
      </c>
      <c r="I21" s="16"/>
    </row>
    <row r="22" ht="17.75" spans="1:9">
      <c r="A22" s="9" t="str">
        <f>总账科目!A17</f>
        <v>2201</v>
      </c>
      <c r="B22" s="10" t="str">
        <f>总账科目!B17</f>
        <v>应付票据</v>
      </c>
      <c r="C22" s="11">
        <v>0</v>
      </c>
      <c r="D22" s="11">
        <v>0</v>
      </c>
      <c r="E22" s="12">
        <f t="shared" si="0"/>
        <v>0</v>
      </c>
      <c r="F22" s="11">
        <f>SUMIF(记账凭证清单表!$H$3:$H$100,B22,记账凭证清单表!$K$3:$K$100)</f>
        <v>0</v>
      </c>
      <c r="G22" s="11">
        <f>SUMIF(记账凭证清单表!$H$3:$H$100,B22,记账凭证清单表!$L$3:$L$100)</f>
        <v>1000</v>
      </c>
      <c r="H22" s="13">
        <f t="shared" si="1"/>
        <v>-1000</v>
      </c>
      <c r="I22" s="16"/>
    </row>
    <row r="23" ht="17.75" spans="1:9">
      <c r="A23" s="9" t="str">
        <f>总账科目!A18</f>
        <v>2202</v>
      </c>
      <c r="B23" s="10" t="str">
        <f>总账科目!B18</f>
        <v>应付账款</v>
      </c>
      <c r="C23" s="11">
        <v>0</v>
      </c>
      <c r="D23" s="11">
        <v>25050</v>
      </c>
      <c r="E23" s="12">
        <f t="shared" si="0"/>
        <v>-25050</v>
      </c>
      <c r="F23" s="11">
        <f>SUMIF(记账凭证清单表!$H$3:$H$100,B23,记账凭证清单表!$K$3:$K$100)</f>
        <v>42000</v>
      </c>
      <c r="G23" s="11">
        <f>SUMIF(记账凭证清单表!$H$3:$H$100,B23,记账凭证清单表!$L$3:$L$100)</f>
        <v>27500</v>
      </c>
      <c r="H23" s="13">
        <f t="shared" si="1"/>
        <v>-10550</v>
      </c>
      <c r="I23" s="16"/>
    </row>
    <row r="24" ht="17.75" spans="1:9">
      <c r="A24" s="9" t="str">
        <f>总账科目!A19</f>
        <v>2211</v>
      </c>
      <c r="B24" s="10" t="str">
        <f>总账科目!B19</f>
        <v>应付职工薪酬</v>
      </c>
      <c r="C24" s="11">
        <v>0</v>
      </c>
      <c r="D24" s="11">
        <v>0</v>
      </c>
      <c r="E24" s="12">
        <f t="shared" si="0"/>
        <v>0</v>
      </c>
      <c r="F24" s="11">
        <f>SUMIF(记账凭证清单表!$H$3:$H$100,B24,记账凭证清单表!$K$3:$K$100)</f>
        <v>38000</v>
      </c>
      <c r="G24" s="11">
        <f>SUMIF(记账凭证清单表!$H$3:$H$100,B24,记账凭证清单表!$L$3:$L$100)</f>
        <v>0</v>
      </c>
      <c r="H24" s="13">
        <f t="shared" si="1"/>
        <v>38000</v>
      </c>
      <c r="I24" s="16"/>
    </row>
    <row r="25" ht="17.75" spans="1:9">
      <c r="A25" s="9" t="str">
        <f>总账科目!A20</f>
        <v>2231</v>
      </c>
      <c r="B25" s="10" t="str">
        <f>总账科目!B20</f>
        <v>应付股利</v>
      </c>
      <c r="C25" s="11">
        <v>0</v>
      </c>
      <c r="D25" s="11">
        <v>0</v>
      </c>
      <c r="E25" s="12">
        <f t="shared" si="0"/>
        <v>0</v>
      </c>
      <c r="F25" s="11">
        <f>SUMIF(记账凭证清单表!$H$3:$H$100,B25,记账凭证清单表!$K$3:$K$100)</f>
        <v>0</v>
      </c>
      <c r="G25" s="11">
        <f>SUMIF(记账凭证清单表!$H$3:$H$100,B25,记账凭证清单表!$L$3:$L$100)</f>
        <v>0</v>
      </c>
      <c r="H25" s="13">
        <f t="shared" si="1"/>
        <v>0</v>
      </c>
      <c r="I25" s="16"/>
    </row>
    <row r="26" ht="17.75" spans="1:9">
      <c r="A26" s="9" t="str">
        <f>总账科目!A21</f>
        <v>2221</v>
      </c>
      <c r="B26" s="10" t="str">
        <f>总账科目!B21</f>
        <v>应交税费</v>
      </c>
      <c r="C26" s="11">
        <v>0</v>
      </c>
      <c r="D26" s="11">
        <v>20500</v>
      </c>
      <c r="E26" s="12">
        <f t="shared" si="0"/>
        <v>-20500</v>
      </c>
      <c r="F26" s="11">
        <f>SUMIF(记账凭证清单表!$H$3:$H$100,B26,记账凭证清单表!$K$3:$K$100)</f>
        <v>12000</v>
      </c>
      <c r="G26" s="11">
        <f>SUMIF(记账凭证清单表!$H$3:$H$100,B26,记账凭证清单表!$L$3:$L$100)</f>
        <v>0</v>
      </c>
      <c r="H26" s="13">
        <f t="shared" si="1"/>
        <v>-8500</v>
      </c>
      <c r="I26" s="16"/>
    </row>
    <row r="27" ht="17.75" spans="1:9">
      <c r="A27" s="9" t="str">
        <f>总账科目!A22</f>
        <v>2241</v>
      </c>
      <c r="B27" s="10" t="str">
        <f>总账科目!B22</f>
        <v>其他应付款</v>
      </c>
      <c r="C27" s="11">
        <v>0</v>
      </c>
      <c r="D27" s="11">
        <v>34100</v>
      </c>
      <c r="E27" s="12">
        <f t="shared" si="0"/>
        <v>-34100</v>
      </c>
      <c r="F27" s="11">
        <f>SUMIF(记账凭证清单表!$H$3:$H$100,B27,记账凭证清单表!$K$3:$K$100)</f>
        <v>0</v>
      </c>
      <c r="G27" s="11">
        <f>SUMIF(记账凭证清单表!$H$3:$H$100,B27,记账凭证清单表!$L$3:$L$100)</f>
        <v>0</v>
      </c>
      <c r="H27" s="13">
        <f t="shared" si="1"/>
        <v>-34100</v>
      </c>
      <c r="I27" s="16"/>
    </row>
    <row r="28" ht="17.75" spans="1:9">
      <c r="A28" s="9" t="str">
        <f>总账科目!A23</f>
        <v>2401</v>
      </c>
      <c r="B28" s="10" t="str">
        <f>总账科目!B23</f>
        <v>预提费用</v>
      </c>
      <c r="C28" s="11">
        <v>0</v>
      </c>
      <c r="D28" s="11">
        <v>400</v>
      </c>
      <c r="E28" s="12">
        <f t="shared" si="0"/>
        <v>-400</v>
      </c>
      <c r="F28" s="11">
        <f>SUMIF(记账凭证清单表!$H$3:$H$100,B28,记账凭证清单表!$K$3:$K$100)</f>
        <v>0</v>
      </c>
      <c r="G28" s="11">
        <f>SUMIF(记账凭证清单表!$H$3:$H$100,B28,记账凭证清单表!$L$3:$L$100)</f>
        <v>0</v>
      </c>
      <c r="H28" s="13">
        <f t="shared" si="1"/>
        <v>-400</v>
      </c>
      <c r="I28" s="16"/>
    </row>
    <row r="29" ht="17.75" spans="1:9">
      <c r="A29" s="9" t="str">
        <f>总账科目!A24</f>
        <v>4001</v>
      </c>
      <c r="B29" s="10" t="str">
        <f>总账科目!B24</f>
        <v>实收资本</v>
      </c>
      <c r="C29" s="11">
        <v>0</v>
      </c>
      <c r="D29" s="11">
        <v>2000</v>
      </c>
      <c r="E29" s="12">
        <f t="shared" si="0"/>
        <v>-2000</v>
      </c>
      <c r="F29" s="11">
        <f>SUMIF(记账凭证清单表!$H$3:$H$100,B29,记账凭证清单表!$K$3:$K$100)</f>
        <v>0</v>
      </c>
      <c r="G29" s="11">
        <f>SUMIF(记账凭证清单表!$H$3:$H$100,B29,记账凭证清单表!$L$3:$L$100)</f>
        <v>0</v>
      </c>
      <c r="H29" s="13">
        <f t="shared" si="1"/>
        <v>-2000</v>
      </c>
      <c r="I29" s="16"/>
    </row>
    <row r="30" ht="17.75" spans="1:9">
      <c r="A30" s="9" t="str">
        <f>总账科目!A25</f>
        <v>4101</v>
      </c>
      <c r="B30" s="10" t="str">
        <f>总账科目!B25</f>
        <v>盈余公积</v>
      </c>
      <c r="C30" s="11">
        <v>0</v>
      </c>
      <c r="D30" s="11">
        <v>500000</v>
      </c>
      <c r="E30" s="12">
        <f t="shared" si="0"/>
        <v>-500000</v>
      </c>
      <c r="F30" s="11">
        <f>SUMIF(记账凭证清单表!$H$3:$H$100,B30,记账凭证清单表!$K$3:$K$100)</f>
        <v>0</v>
      </c>
      <c r="G30" s="11">
        <f>SUMIF(记账凭证清单表!$H$3:$H$100,B30,记账凭证清单表!$L$3:$L$100)</f>
        <v>0</v>
      </c>
      <c r="H30" s="13">
        <f t="shared" si="1"/>
        <v>-500000</v>
      </c>
      <c r="I30" s="16"/>
    </row>
    <row r="31" ht="17.75" spans="1:9">
      <c r="A31" s="9" t="str">
        <f>总账科目!A26</f>
        <v>4103</v>
      </c>
      <c r="B31" s="10" t="str">
        <f>总账科目!B26</f>
        <v>本年利润</v>
      </c>
      <c r="C31" s="11">
        <v>0</v>
      </c>
      <c r="D31" s="11">
        <v>32000</v>
      </c>
      <c r="E31" s="12">
        <f t="shared" si="0"/>
        <v>-32000</v>
      </c>
      <c r="F31" s="11">
        <f>SUMIF(记账凭证清单表!$H$3:$H$100,B31,记账凭证清单表!$K$3:$K$100)</f>
        <v>0</v>
      </c>
      <c r="G31" s="11">
        <f>SUMIF(记账凭证清单表!$H$3:$H$100,B31,记账凭证清单表!$L$3:$L$100)</f>
        <v>0</v>
      </c>
      <c r="H31" s="13">
        <f t="shared" si="1"/>
        <v>-32000</v>
      </c>
      <c r="I31" s="16"/>
    </row>
    <row r="32" ht="17.75" spans="1:9">
      <c r="A32" s="9" t="str">
        <f>总账科目!A27</f>
        <v>4104</v>
      </c>
      <c r="B32" s="10" t="str">
        <f>总账科目!B27</f>
        <v>利润分配</v>
      </c>
      <c r="C32" s="11">
        <v>0</v>
      </c>
      <c r="D32" s="11">
        <v>160000</v>
      </c>
      <c r="E32" s="12">
        <f t="shared" si="0"/>
        <v>-160000</v>
      </c>
      <c r="F32" s="11">
        <f>SUMIF(记账凭证清单表!$H$3:$H$100,B32,记账凭证清单表!$K$3:$K$100)</f>
        <v>0</v>
      </c>
      <c r="G32" s="11">
        <f>SUMIF(记账凭证清单表!$H$3:$H$100,B32,记账凭证清单表!$L$3:$L$100)</f>
        <v>0</v>
      </c>
      <c r="H32" s="13">
        <f t="shared" si="1"/>
        <v>-160000</v>
      </c>
      <c r="I32" s="16"/>
    </row>
    <row r="33" ht="17.75" spans="1:9">
      <c r="A33" s="9" t="str">
        <f>总账科目!A28</f>
        <v>5001</v>
      </c>
      <c r="B33" s="10" t="str">
        <f>总账科目!B28</f>
        <v>生产成本</v>
      </c>
      <c r="C33" s="11">
        <v>2250</v>
      </c>
      <c r="D33" s="11">
        <v>0</v>
      </c>
      <c r="E33" s="12">
        <f t="shared" si="0"/>
        <v>2250</v>
      </c>
      <c r="F33" s="11">
        <f>SUMIF(记账凭证清单表!$H$3:$H$100,B33,记账凭证清单表!$K$3:$K$100)</f>
        <v>0</v>
      </c>
      <c r="G33" s="11">
        <f>SUMIF(记账凭证清单表!$H$3:$H$100,B33,记账凭证清单表!$L$3:$L$100)</f>
        <v>0</v>
      </c>
      <c r="H33" s="13">
        <f t="shared" si="1"/>
        <v>2250</v>
      </c>
      <c r="I33" s="16"/>
    </row>
    <row r="34" ht="17.75" spans="1:9">
      <c r="A34" s="9" t="str">
        <f>总账科目!A29</f>
        <v>5101</v>
      </c>
      <c r="B34" s="10" t="str">
        <f>总账科目!B29</f>
        <v>制造费用</v>
      </c>
      <c r="C34" s="11">
        <v>55500</v>
      </c>
      <c r="D34" s="11">
        <v>0</v>
      </c>
      <c r="E34" s="12">
        <f t="shared" si="0"/>
        <v>55500</v>
      </c>
      <c r="F34" s="11">
        <f>SUMIF(记账凭证清单表!$H$3:$H$100,B34,记账凭证清单表!$K$3:$K$100)</f>
        <v>0</v>
      </c>
      <c r="G34" s="11">
        <f>SUMIF(记账凭证清单表!$H$3:$H$100,B34,记账凭证清单表!$L$3:$L$100)</f>
        <v>0</v>
      </c>
      <c r="H34" s="13">
        <f t="shared" si="1"/>
        <v>55500</v>
      </c>
      <c r="I34" s="16"/>
    </row>
    <row r="35" ht="17.75" spans="1:9">
      <c r="A35" s="9" t="str">
        <f>总账科目!A30</f>
        <v>6001</v>
      </c>
      <c r="B35" s="10" t="str">
        <f>总账科目!B30</f>
        <v>主营业务收入</v>
      </c>
      <c r="C35" s="11">
        <v>0</v>
      </c>
      <c r="D35" s="11">
        <v>0</v>
      </c>
      <c r="E35" s="12">
        <f t="shared" si="0"/>
        <v>0</v>
      </c>
      <c r="F35" s="11">
        <f>SUMIF(记账凭证清单表!$H$3:$H$100,B35,记账凭证清单表!$K$3:$K$100)</f>
        <v>0</v>
      </c>
      <c r="G35" s="11">
        <f>SUMIF(记账凭证清单表!$H$3:$H$100,B35,记账凭证清单表!$L$3:$L$100)</f>
        <v>99000</v>
      </c>
      <c r="H35" s="13">
        <f t="shared" si="1"/>
        <v>-99000</v>
      </c>
      <c r="I35" s="16"/>
    </row>
    <row r="36" ht="17.75" spans="1:9">
      <c r="A36" s="9" t="str">
        <f>总账科目!A31</f>
        <v>6051</v>
      </c>
      <c r="B36" s="10" t="str">
        <f>总账科目!B31</f>
        <v>其他业务收入</v>
      </c>
      <c r="C36" s="11">
        <v>0</v>
      </c>
      <c r="D36" s="11">
        <v>0</v>
      </c>
      <c r="E36" s="12">
        <f t="shared" si="0"/>
        <v>0</v>
      </c>
      <c r="F36" s="11">
        <f>SUMIF(记账凭证清单表!$H$3:$H$100,B36,记账凭证清单表!$K$3:$K$100)</f>
        <v>0</v>
      </c>
      <c r="G36" s="11">
        <f>SUMIF(记账凭证清单表!$H$3:$H$100,B36,记账凭证清单表!$L$3:$L$100)</f>
        <v>0</v>
      </c>
      <c r="H36" s="13">
        <f t="shared" si="1"/>
        <v>0</v>
      </c>
      <c r="I36" s="16"/>
    </row>
    <row r="37" ht="17.75" spans="1:9">
      <c r="A37" s="9" t="str">
        <f>总账科目!A32</f>
        <v>6111</v>
      </c>
      <c r="B37" s="10" t="str">
        <f>总账科目!B32</f>
        <v>投资收益</v>
      </c>
      <c r="C37" s="11">
        <v>0</v>
      </c>
      <c r="D37" s="11">
        <v>0</v>
      </c>
      <c r="E37" s="12">
        <f t="shared" si="0"/>
        <v>0</v>
      </c>
      <c r="F37" s="11">
        <f>SUMIF(记账凭证清单表!$H$3:$H$100,B37,记账凭证清单表!$K$3:$K$100)</f>
        <v>0</v>
      </c>
      <c r="G37" s="11">
        <f>SUMIF(记账凭证清单表!$H$3:$H$100,B37,记账凭证清单表!$L$3:$L$100)</f>
        <v>0</v>
      </c>
      <c r="H37" s="13">
        <f t="shared" si="1"/>
        <v>0</v>
      </c>
      <c r="I37" s="16"/>
    </row>
    <row r="38" ht="17.75" spans="1:9">
      <c r="A38" s="9" t="str">
        <f>总账科目!A33</f>
        <v>6301</v>
      </c>
      <c r="B38" s="10" t="str">
        <f>总账科目!B33</f>
        <v>营业外收入</v>
      </c>
      <c r="C38" s="11">
        <v>0</v>
      </c>
      <c r="D38" s="11">
        <v>0</v>
      </c>
      <c r="E38" s="12">
        <f t="shared" si="0"/>
        <v>0</v>
      </c>
      <c r="F38" s="11">
        <f>SUMIF(记账凭证清单表!$H$3:$H$100,B38,记账凭证清单表!$K$3:$K$100)</f>
        <v>0</v>
      </c>
      <c r="G38" s="11">
        <f>SUMIF(记账凭证清单表!$H$3:$H$100,B38,记账凭证清单表!$L$3:$L$100)</f>
        <v>0</v>
      </c>
      <c r="H38" s="13">
        <f t="shared" si="1"/>
        <v>0</v>
      </c>
      <c r="I38" s="16"/>
    </row>
    <row r="39" ht="17.75" spans="1:9">
      <c r="A39" s="9" t="str">
        <f>总账科目!A34</f>
        <v>6401</v>
      </c>
      <c r="B39" s="10" t="str">
        <f>总账科目!B34</f>
        <v>主营业务成本</v>
      </c>
      <c r="C39" s="11">
        <v>0</v>
      </c>
      <c r="D39" s="11">
        <v>0</v>
      </c>
      <c r="E39" s="12">
        <f t="shared" si="0"/>
        <v>0</v>
      </c>
      <c r="F39" s="11">
        <f>SUMIF(记账凭证清单表!$H$3:$H$100,B39,记账凭证清单表!$K$3:$K$100)</f>
        <v>0</v>
      </c>
      <c r="G39" s="11">
        <f>SUMIF(记账凭证清单表!$H$3:$H$100,B39,记账凭证清单表!$L$3:$L$100)</f>
        <v>0</v>
      </c>
      <c r="H39" s="13">
        <f t="shared" si="1"/>
        <v>0</v>
      </c>
      <c r="I39" s="16"/>
    </row>
    <row r="40" ht="17.75" spans="1:9">
      <c r="A40" s="9" t="str">
        <f>总账科目!A35</f>
        <v>6405</v>
      </c>
      <c r="B40" s="10" t="str">
        <f>总账科目!B35</f>
        <v>营业税金及附加</v>
      </c>
      <c r="C40" s="11">
        <v>0</v>
      </c>
      <c r="D40" s="11">
        <v>0</v>
      </c>
      <c r="E40" s="12">
        <f t="shared" si="0"/>
        <v>0</v>
      </c>
      <c r="F40" s="11">
        <f>SUMIF(记账凭证清单表!$H$3:$H$100,B40,记账凭证清单表!$K$3:$K$100)</f>
        <v>0</v>
      </c>
      <c r="G40" s="11">
        <f>SUMIF(记账凭证清单表!$H$3:$H$100,B40,记账凭证清单表!$L$3:$L$100)</f>
        <v>0</v>
      </c>
      <c r="H40" s="13">
        <f t="shared" si="1"/>
        <v>0</v>
      </c>
      <c r="I40" s="16"/>
    </row>
    <row r="41" ht="17.75" spans="1:9">
      <c r="A41" s="9" t="str">
        <f>总账科目!A36</f>
        <v>6601</v>
      </c>
      <c r="B41" s="10" t="str">
        <f>总账科目!B36</f>
        <v>销售费用</v>
      </c>
      <c r="C41" s="11">
        <v>0</v>
      </c>
      <c r="D41" s="11">
        <v>0</v>
      </c>
      <c r="E41" s="12">
        <f t="shared" si="0"/>
        <v>0</v>
      </c>
      <c r="F41" s="11">
        <f>SUMIF(记账凭证清单表!$H$3:$H$100,B41,记账凭证清单表!$K$3:$K$100)</f>
        <v>0</v>
      </c>
      <c r="G41" s="11">
        <f>SUMIF(记账凭证清单表!$H$3:$H$100,B41,记账凭证清单表!$L$3:$L$100)</f>
        <v>0</v>
      </c>
      <c r="H41" s="13">
        <f t="shared" si="1"/>
        <v>0</v>
      </c>
      <c r="I41" s="16"/>
    </row>
    <row r="42" ht="17.75" spans="1:9">
      <c r="A42" s="9" t="str">
        <f>总账科目!A37</f>
        <v>6602</v>
      </c>
      <c r="B42" s="10" t="str">
        <f>总账科目!B37</f>
        <v>管理费用</v>
      </c>
      <c r="C42" s="11">
        <v>0</v>
      </c>
      <c r="D42" s="11">
        <v>0</v>
      </c>
      <c r="E42" s="12">
        <f t="shared" si="0"/>
        <v>0</v>
      </c>
      <c r="F42" s="11">
        <f>SUMIF(记账凭证清单表!$H$3:$H$100,B42,记账凭证清单表!$K$3:$K$100)</f>
        <v>0</v>
      </c>
      <c r="G42" s="11">
        <f>SUMIF(记账凭证清单表!$H$3:$H$100,B42,记账凭证清单表!$L$3:$L$100)</f>
        <v>0</v>
      </c>
      <c r="H42" s="13">
        <f t="shared" si="1"/>
        <v>0</v>
      </c>
      <c r="I42" s="16"/>
    </row>
    <row r="43" ht="17.75" spans="1:9">
      <c r="A43" s="9" t="str">
        <f>总账科目!A38</f>
        <v>6603</v>
      </c>
      <c r="B43" s="10" t="str">
        <f>总账科目!B38</f>
        <v>财务费用</v>
      </c>
      <c r="C43" s="11">
        <v>0</v>
      </c>
      <c r="D43" s="11">
        <v>0</v>
      </c>
      <c r="E43" s="12">
        <f t="shared" si="0"/>
        <v>0</v>
      </c>
      <c r="F43" s="11">
        <f>SUMIF(记账凭证清单表!$H$3:$H$100,B43,记账凭证清单表!$K$3:$K$100)</f>
        <v>0</v>
      </c>
      <c r="G43" s="11">
        <f>SUMIF(记账凭证清单表!$H$3:$H$100,B43,记账凭证清单表!$L$3:$L$100)</f>
        <v>0</v>
      </c>
      <c r="H43" s="13">
        <f t="shared" si="1"/>
        <v>0</v>
      </c>
      <c r="I43" s="16"/>
    </row>
    <row r="44" ht="17.75" spans="1:9">
      <c r="A44" s="9" t="str">
        <f>总账科目!A39</f>
        <v>6711</v>
      </c>
      <c r="B44" s="10" t="str">
        <f>总账科目!B39</f>
        <v>营业外支出</v>
      </c>
      <c r="C44" s="11">
        <v>0</v>
      </c>
      <c r="D44" s="11">
        <v>0</v>
      </c>
      <c r="E44" s="12">
        <f t="shared" si="0"/>
        <v>0</v>
      </c>
      <c r="F44" s="11">
        <f>SUMIF(记账凭证清单表!$H$3:$H$100,B44,记账凭证清单表!$K$3:$K$100)</f>
        <v>0</v>
      </c>
      <c r="G44" s="11">
        <f>SUMIF(记账凭证清单表!$H$3:$H$100,B44,记账凭证清单表!$L$3:$L$100)</f>
        <v>0</v>
      </c>
      <c r="H44" s="13">
        <f t="shared" si="1"/>
        <v>0</v>
      </c>
      <c r="I44" s="16"/>
    </row>
    <row r="45" ht="17.75" spans="1:8">
      <c r="A45" s="9" t="str">
        <f>总账科目!A40</f>
        <v>6801</v>
      </c>
      <c r="B45" s="10" t="str">
        <f>总账科目!B40</f>
        <v>所得税</v>
      </c>
      <c r="C45" s="14">
        <v>0</v>
      </c>
      <c r="D45" s="14">
        <v>0</v>
      </c>
      <c r="E45" s="12">
        <f t="shared" si="0"/>
        <v>0</v>
      </c>
      <c r="F45" s="11">
        <f>SUMIF(记账凭证清单表!$H$3:$H$100,B45,记账凭证清单表!$K$3:$K$100)</f>
        <v>0</v>
      </c>
      <c r="G45" s="11">
        <f>SUMIF(记账凭证清单表!$H$3:$H$100,B45,记账凭证清单表!$L$3:$L$100)</f>
        <v>0</v>
      </c>
      <c r="H45" s="13">
        <f t="shared" si="1"/>
        <v>0</v>
      </c>
    </row>
  </sheetData>
  <mergeCells count="8">
    <mergeCell ref="A1:H1"/>
    <mergeCell ref="A2:H2"/>
    <mergeCell ref="C6:D6"/>
    <mergeCell ref="F6:G6"/>
    <mergeCell ref="A6:A7"/>
    <mergeCell ref="B6:B7"/>
    <mergeCell ref="E6:E7"/>
    <mergeCell ref="H6:H7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会计科目表</vt:lpstr>
      <vt:lpstr>总账科目</vt:lpstr>
      <vt:lpstr>记账凭证清单表</vt:lpstr>
      <vt:lpstr>总分类账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dcterms:created xsi:type="dcterms:W3CDTF">2008-10-08T08:17:00Z</dcterms:created>
  <dcterms:modified xsi:type="dcterms:W3CDTF">2020-11-14T14:47:20Z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