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2"/>
  </bookViews>
  <sheets>
    <sheet name="销售百分比资金需求量预测" sheetId="1" r:id="rId1"/>
    <sheet name="回归分析法资金需求量预测" sheetId="2" r:id="rId2"/>
    <sheet name="高低法资金需求量预测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<sst xmlns="http://schemas.openxmlformats.org/spreadsheetml/2006/main" count="73" uniqueCount="43">
  <si>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销售百分比资金需求量预测模型</t>
  </si>
  <si>
    <t>资产负债表</t>
  </si>
  <si>
    <t>其它已知数据</t>
  </si>
  <si>
    <t>项目</t>
  </si>
  <si>
    <t>金额</t>
  </si>
  <si>
    <t>今年</t>
  </si>
  <si>
    <t>明年的预计值</t>
  </si>
  <si>
    <t>贷币资金</t>
  </si>
  <si>
    <t>应付账款</t>
  </si>
  <si>
    <t>销售收入</t>
  </si>
  <si>
    <t>应收账款</t>
  </si>
  <si>
    <t>应交税金</t>
  </si>
  <si>
    <t>销售净利率</t>
  </si>
  <si>
    <t>存货</t>
  </si>
  <si>
    <t>长期负债</t>
  </si>
  <si>
    <t>股利支付率</t>
  </si>
  <si>
    <t>固定资产</t>
  </si>
  <si>
    <t>普通股本</t>
  </si>
  <si>
    <t>零星资金需求</t>
  </si>
  <si>
    <t>无形资产</t>
  </si>
  <si>
    <t>留存收益</t>
  </si>
  <si>
    <t>资产总额</t>
  </si>
  <si>
    <t>负债及所有者权益总额</t>
  </si>
  <si>
    <t>明年的资金需求量预测</t>
  </si>
  <si>
    <t>资产</t>
  </si>
  <si>
    <t>敏感项目</t>
  </si>
  <si>
    <t>占销售收入的百分比</t>
  </si>
  <si>
    <t>负债及所有者权益</t>
  </si>
  <si>
    <t>√</t>
  </si>
  <si>
    <t>×</t>
  </si>
  <si>
    <t>回归分析法资金需求量预测</t>
  </si>
  <si>
    <t>年份</t>
  </si>
  <si>
    <t>产销量（件）</t>
  </si>
  <si>
    <t>资金占用（元）</t>
  </si>
  <si>
    <t>回归方程系数a</t>
  </si>
  <si>
    <t>回归方程系数b</t>
  </si>
  <si>
    <t>高低法资金需求量预测</t>
  </si>
  <si>
    <t>2033年</t>
  </si>
  <si>
    <t>产销量最高点</t>
  </si>
  <si>
    <t>产销量最低点</t>
  </si>
  <si>
    <t>2033年预测值</t>
  </si>
  <si>
    <t>预测方程系数a</t>
  </si>
  <si>
    <t>预测方程系数b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</si>
</sst>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40" sqref="C40"/>
    </sheetView>
  </sheetViews>
  <sheetFormatPr defaultColWidth="8.625" defaultRowHeight="14.25"/>
  <cols>
    <col min="1" max="1" width="13.625" style="0" customWidth="1"/>
    <col min="2" max="2" width="10.625" style="0" customWidth="1"/>
    <col min="3" max="3" width="14.75390625" style="0" customWidth="1"/>
    <col min="4" max="4" width="0.12890625" style="0" hidden="1" customWidth="1"/>
    <col min="5" max="5" width="12.625" style="0" customWidth="1"/>
    <col min="6" max="6" width="7.875" style="0" customWidth="1"/>
    <col min="7" max="7" width="12.375" style="0" customWidth="1"/>
  </cols>
  <sheetData>
    <row r="1" spans="1:7" ht="21.75" customHeight="1">
      <c r="A1" s="27" t="s">
        <v>0</v>
      </c>
      <c r="B1" s="27"/>
      <c r="C1" s="27"/>
      <c r="D1" s="27"/>
      <c r="E1" s="27"/>
      <c r="F1" s="27"/>
      <c r="G1" s="27"/>
    </row>
    <row r="2" spans="1:7" ht="15">
      <c r="A2" s="28" t="s">
        <v>1</v>
      </c>
      <c r="B2" s="29"/>
      <c r="C2" s="29"/>
      <c r="D2" s="30"/>
      <c r="E2" s="28" t="s">
        <v>2</v>
      </c>
      <c r="F2" s="29"/>
      <c r="G2" s="30"/>
    </row>
    <row r="3" spans="1:8" ht="15">
      <c r="A3" s="31" t="s">
        <v>3</v>
      </c>
      <c r="B3" s="21" t="s">
        <v>4</v>
      </c>
      <c r="C3" s="21" t="s">
        <v>3</v>
      </c>
      <c r="D3" s="32" t="s">
        <v>4</v>
      </c>
      <c r="E3" s="33" t="s">
        <v>3</v>
      </c>
      <c r="F3" s="34" t="s">
        <v>5</v>
      </c>
      <c r="G3" s="35" t="s">
        <v>6</v>
      </c>
      <c r="H3" s="27"/>
    </row>
    <row r="4" spans="1:8" ht="15">
      <c r="A4" s="31" t="s">
        <v>7</v>
      </c>
      <c r="B4" s="36">
        <v>25000</v>
      </c>
      <c r="C4" s="21" t="s">
        <v>8</v>
      </c>
      <c r="D4" s="32">
        <v>15863</v>
      </c>
      <c r="E4" s="31" t="s">
        <v>9</v>
      </c>
      <c r="F4" s="21">
        <v>760500</v>
      </c>
      <c r="G4" s="32">
        <v>982000</v>
      </c>
      <c r="H4" s="27"/>
    </row>
    <row r="5" spans="1:8" ht="15">
      <c r="A5" s="31" t="s">
        <v>10</v>
      </c>
      <c r="B5" s="36">
        <v>456852</v>
      </c>
      <c r="C5" s="21" t="s">
        <v>11</v>
      </c>
      <c r="D5" s="32">
        <v>396810</v>
      </c>
      <c r="E5" s="31" t="s">
        <v>12</v>
      </c>
      <c r="F5" s="21">
        <v>0.05</v>
      </c>
      <c r="G5" s="32">
        <v>0.05</v>
      </c>
      <c r="H5" s="27"/>
    </row>
    <row r="6" spans="1:8" ht="15">
      <c r="A6" s="31" t="s">
        <v>13</v>
      </c>
      <c r="B6" s="36">
        <v>459872</v>
      </c>
      <c r="C6" s="21" t="s">
        <v>14</v>
      </c>
      <c r="D6" s="32">
        <v>483649</v>
      </c>
      <c r="E6" s="31" t="s">
        <v>15</v>
      </c>
      <c r="F6" s="21">
        <v>0.25</v>
      </c>
      <c r="G6" s="32">
        <v>0.25</v>
      </c>
      <c r="H6" s="27"/>
    </row>
    <row r="7" spans="1:8" ht="15">
      <c r="A7" s="31" t="s">
        <v>16</v>
      </c>
      <c r="B7" s="36">
        <v>862930</v>
      </c>
      <c r="C7" s="21" t="s">
        <v>17</v>
      </c>
      <c r="D7" s="32">
        <v>1008500</v>
      </c>
      <c r="E7" s="31" t="s">
        <v>18</v>
      </c>
      <c r="F7" s="21"/>
      <c r="G7" s="32">
        <v>52630</v>
      </c>
      <c r="H7" s="27"/>
    </row>
    <row r="8" spans="1:8" ht="15">
      <c r="A8" s="31" t="s">
        <v>19</v>
      </c>
      <c r="B8" s="36">
        <v>946820</v>
      </c>
      <c r="C8" s="21" t="s">
        <v>20</v>
      </c>
      <c r="D8" s="37">
        <v>846652</v>
      </c>
      <c r="E8" s="31"/>
      <c r="F8" s="21"/>
      <c r="G8" s="32"/>
      <c r="H8" s="27"/>
    </row>
    <row r="9" spans="1:8" ht="30.75">
      <c r="A9" s="38" t="s">
        <v>21</v>
      </c>
      <c r="B9" s="39">
        <f>SUM(B4:B8)</f>
        <v>2751474</v>
      </c>
      <c r="C9" s="39" t="s">
        <v>22</v>
      </c>
      <c r="D9" s="26">
        <f>SUM(D4:D9)</f>
        <v>1904822</v>
      </c>
      <c r="E9" s="40"/>
      <c r="F9" s="24"/>
      <c r="G9" s="26"/>
      <c r="H9" s="27"/>
    </row>
    <row r="10" spans="1:8" ht="27.75" customHeight="1">
      <c r="A10" s="41" t="s">
        <v>23</v>
      </c>
      <c r="B10" s="42"/>
      <c r="C10" s="42"/>
      <c r="D10" s="42"/>
      <c r="E10" s="42"/>
      <c r="F10" s="42"/>
      <c r="G10" s="42"/>
      <c r="H10" s="27"/>
    </row>
    <row r="11" spans="1:8" ht="32.25" customHeight="1">
      <c r="A11" s="43" t="s">
        <v>24</v>
      </c>
      <c r="B11" s="44" t="s">
        <v>25</v>
      </c>
      <c r="C11" s="45" t="s">
        <v>26</v>
      </c>
      <c r="D11" s="46"/>
      <c r="E11" s="44" t="s">
        <v>27</v>
      </c>
      <c r="F11" s="44" t="s">
        <v>25</v>
      </c>
      <c r="G11" s="47" t="s">
        <v>26</v>
      </c>
      <c r="H11" s="48"/>
    </row>
    <row r="12" spans="1:8" ht="15">
      <c r="A12" s="31" t="s">
        <v>7</v>
      </c>
      <c r="B12" s="21" t="s">
        <v>28</v>
      </c>
      <c r="C12" s="49">
        <f>B4/$F$4</f>
        <v>0.03287310979618672</v>
      </c>
      <c r="D12" s="37"/>
      <c r="E12" s="21" t="s">
        <v>8</v>
      </c>
      <c r="F12" s="21" t="s">
        <v>28</v>
      </c>
      <c r="G12" s="32">
        <f>D4/$F$4</f>
        <v>0.0208586456278764</v>
      </c>
      <c r="H12" s="48"/>
    </row>
    <row r="13" spans="1:8" ht="15">
      <c r="A13" s="31" t="s">
        <v>10</v>
      </c>
      <c r="B13" s="21" t="s">
        <v>28</v>
      </c>
      <c r="C13" s="49">
        <f>B5/$F$4</f>
        <v>0.6007258382642998</v>
      </c>
      <c r="D13" s="37"/>
      <c r="E13" s="21" t="s">
        <v>11</v>
      </c>
      <c r="F13" s="21" t="s">
        <v>28</v>
      </c>
      <c r="G13" s="32">
        <f>D5/$F$4</f>
        <v>0.521775147928994</v>
      </c>
      <c r="H13" s="48"/>
    </row>
    <row r="14" spans="1:8" ht="15">
      <c r="A14" s="31" t="s">
        <v>13</v>
      </c>
      <c r="B14" s="21" t="s">
        <v>28</v>
      </c>
      <c r="C14" s="49">
        <f>B6/$F$4</f>
        <v>0.6046969099276791</v>
      </c>
      <c r="D14" s="37"/>
      <c r="E14" s="21" t="s">
        <v>14</v>
      </c>
      <c r="F14" s="21" t="s">
        <v>29</v>
      </c>
      <c r="G14" s="32"/>
      <c r="H14" s="48"/>
    </row>
    <row r="15" spans="1:8" ht="15">
      <c r="A15" s="31" t="s">
        <v>16</v>
      </c>
      <c r="B15" s="21" t="s">
        <v>28</v>
      </c>
      <c r="C15" s="49">
        <f>B7/$F$4</f>
        <v>1.1346877054569362</v>
      </c>
      <c r="D15" s="37"/>
      <c r="E15" s="21" t="s">
        <v>17</v>
      </c>
      <c r="F15" s="21" t="s">
        <v>29</v>
      </c>
      <c r="G15" s="32"/>
      <c r="H15" s="48"/>
    </row>
    <row r="16" spans="1:8" ht="15">
      <c r="A16" s="31" t="s">
        <v>19</v>
      </c>
      <c r="B16" s="21" t="s">
        <v>29</v>
      </c>
      <c r="C16" s="49"/>
      <c r="D16" s="37"/>
      <c r="E16" s="21" t="s">
        <v>20</v>
      </c>
      <c r="F16" s="21" t="s">
        <v>29</v>
      </c>
      <c r="G16" s="32"/>
      <c r="H16" s="48"/>
    </row>
    <row r="17" spans="1:8" ht="28.5" customHeight="1">
      <c r="A17" s="50" t="s">
        <v>21</v>
      </c>
      <c r="B17" s="51"/>
      <c r="C17" s="52">
        <f>SUM(C12:C16)</f>
        <v>2.3729835634451018</v>
      </c>
      <c r="D17" s="53"/>
      <c r="E17" s="51" t="s">
        <v>22</v>
      </c>
      <c r="F17" s="21"/>
      <c r="G17" s="32">
        <f>SUM(G12:G16)</f>
        <v>0.5426337935568705</v>
      </c>
      <c r="H17" s="48"/>
    </row>
    <row r="18" spans="1:8" ht="15.75">
      <c r="A18" s="54" t="s">
        <v>23</v>
      </c>
      <c r="B18" s="55"/>
      <c r="C18" s="56">
        <f>C17*(G4-F4)-G17*(G4-F4)-G4*G5*(1-G6)+G7</f>
        <v>421227.47403024323</v>
      </c>
      <c r="D18" s="57"/>
      <c r="E18" s="57"/>
      <c r="F18" s="57"/>
      <c r="G18" s="58"/>
      <c r="H18" s="48"/>
    </row>
  </sheetData>
  <sheetProtection/>
  <mergeCells count="13">
    <mergeCell ref="A1:G1"/>
    <mergeCell ref="A2:D2"/>
    <mergeCell ref="E2:G2"/>
    <mergeCell ref="A10:G10"/>
    <mergeCell ref="C11:D11"/>
    <mergeCell ref="C12:D12"/>
    <mergeCell ref="C13:D13"/>
    <mergeCell ref="C14:D14"/>
    <mergeCell ref="C15:D15"/>
    <mergeCell ref="C16:D16"/>
    <mergeCell ref="C17:D17"/>
    <mergeCell ref="A18:B18"/>
    <mergeCell ref="C18:G18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="85" zoomScaleNormal="85" workbookViewId="0" topLeftCell="A1">
      <selection activeCell="I17" sqref="I17"/>
    </sheetView>
  </sheetViews>
  <sheetFormatPr defaultColWidth="8.625" defaultRowHeight="14.25"/>
  <cols>
    <col min="1" max="1" width="14.625" style="17" customWidth="1"/>
    <col min="2" max="2" width="7.75390625" style="17" customWidth="1"/>
    <col min="3" max="3" width="8.25390625" style="17" customWidth="1"/>
    <col min="4" max="4" width="8.375" style="17" customWidth="1"/>
    <col min="5" max="5" width="8.625" style="17" customWidth="1"/>
    <col min="6" max="7" width="8.625" style="17" bestFit="1" customWidth="1"/>
    <col min="8" max="8" width="9.00390625" style="17" bestFit="1" customWidth="1"/>
    <col min="9" max="9" width="7.75390625" style="17" customWidth="1"/>
    <col min="10" max="32" width="9.00390625" style="17" bestFit="1" customWidth="1"/>
    <col min="33" max="16384" width="8.625" style="17" customWidth="1"/>
  </cols>
  <sheetData>
    <row r="1" spans="1:9" ht="32.25" customHeight="1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s="16" customFormat="1" ht="46.5" customHeight="1">
      <c r="A2" s="18" t="s">
        <v>31</v>
      </c>
      <c r="B2" s="19"/>
      <c r="C2" s="19"/>
      <c r="D2" s="19"/>
      <c r="E2" s="19"/>
      <c r="F2" s="19"/>
      <c r="G2" s="19"/>
      <c r="H2" s="19"/>
      <c r="I2" s="25"/>
    </row>
    <row r="3" spans="1:9" ht="32.25" customHeight="1">
      <c r="A3" s="20" t="s">
        <v>32</v>
      </c>
      <c r="B3" s="21">
        <v>500000</v>
      </c>
      <c r="C3" s="21">
        <v>535000</v>
      </c>
      <c r="D3" s="21">
        <v>504000</v>
      </c>
      <c r="E3" s="21">
        <v>630000</v>
      </c>
      <c r="F3" s="21">
        <v>550000</v>
      </c>
      <c r="G3" s="21">
        <v>600000</v>
      </c>
      <c r="H3" s="21">
        <v>750000</v>
      </c>
      <c r="I3" s="13">
        <v>820000</v>
      </c>
    </row>
    <row r="4" spans="1:9" ht="32.25" customHeight="1">
      <c r="A4" s="20" t="s">
        <v>33</v>
      </c>
      <c r="B4" s="21">
        <v>500000</v>
      </c>
      <c r="C4" s="21">
        <v>475000</v>
      </c>
      <c r="D4" s="21">
        <v>489000</v>
      </c>
      <c r="E4" s="21">
        <v>500000</v>
      </c>
      <c r="F4" s="21">
        <v>525000</v>
      </c>
      <c r="G4" s="21">
        <v>550000</v>
      </c>
      <c r="H4" s="22">
        <v>575000</v>
      </c>
      <c r="I4" s="13">
        <f>B5+I3*G5</f>
        <v>591706.0348662203</v>
      </c>
    </row>
    <row r="5" spans="1:9" ht="32.25" customHeight="1">
      <c r="A5" s="23" t="s">
        <v>34</v>
      </c>
      <c r="B5" s="24">
        <f>INTERCEPT(B4:H4,B3:H3)</f>
        <v>332632.04316538</v>
      </c>
      <c r="C5" s="24"/>
      <c r="D5" s="24"/>
      <c r="E5" s="24" t="s">
        <v>35</v>
      </c>
      <c r="F5" s="24"/>
      <c r="G5" s="24">
        <f>SLOPE(B4:H4,B3:H3)</f>
        <v>0.3159438923180979</v>
      </c>
      <c r="H5" s="24"/>
      <c r="I5" s="26"/>
    </row>
  </sheetData>
  <sheetProtection/>
  <mergeCells count="4">
    <mergeCell ref="A1:I1"/>
    <mergeCell ref="B5:D5"/>
    <mergeCell ref="E5:F5"/>
    <mergeCell ref="G5:I5"/>
  </mergeCells>
  <printOptions/>
  <pageMargins left="0.75" right="0.75" top="1" bottom="1" header="0.5" footer="0.5"/>
  <pageSetup horizontalDpi="200" verticalDpi="200" orientation="portrait" paperSize="9"/>
  <ignoredErrors>
    <ignoredError sqref="B5 G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B1">
      <selection activeCell="M9" sqref="M9"/>
    </sheetView>
  </sheetViews>
  <sheetFormatPr defaultColWidth="8.625" defaultRowHeight="14.25"/>
  <cols>
    <col min="1" max="1" width="11.625" style="0" customWidth="1"/>
    <col min="2" max="9" width="6.75390625" style="0" customWidth="1"/>
    <col min="10" max="10" width="6.125" style="0" customWidth="1"/>
    <col min="11" max="11" width="7.75390625" style="0" customWidth="1"/>
  </cols>
  <sheetData>
    <row r="1" spans="1:11" ht="21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>
      <c r="A2" s="2" t="s">
        <v>31</v>
      </c>
      <c r="B2" s="3" t="s">
        <v>37</v>
      </c>
      <c r="C2" s="3" t="s">
        <v>37</v>
      </c>
      <c r="D2" s="3"/>
      <c r="E2" s="3"/>
      <c r="F2" s="3"/>
      <c r="G2" s="3"/>
      <c r="H2" s="3"/>
      <c r="I2" s="3" t="s">
        <v>38</v>
      </c>
      <c r="J2" s="9" t="s">
        <v>39</v>
      </c>
      <c r="K2" s="10" t="s">
        <v>40</v>
      </c>
    </row>
    <row r="3" spans="1:11" ht="30.75" customHeight="1">
      <c r="A3" s="4" t="s">
        <v>32</v>
      </c>
      <c r="B3" s="5">
        <v>500000</v>
      </c>
      <c r="C3" s="5">
        <v>535000</v>
      </c>
      <c r="D3" s="5">
        <v>504000</v>
      </c>
      <c r="E3" s="5">
        <v>630000</v>
      </c>
      <c r="F3" s="5">
        <v>550000</v>
      </c>
      <c r="G3" s="5">
        <v>600000</v>
      </c>
      <c r="H3" s="5">
        <v>750000</v>
      </c>
      <c r="I3" s="11">
        <f>MAX(B3:H3)</f>
        <v>750000</v>
      </c>
      <c r="J3" s="12">
        <f>MIN(B3:H3)</f>
        <v>500000</v>
      </c>
      <c r="K3" s="13">
        <v>820000</v>
      </c>
    </row>
    <row r="4" spans="1:11" ht="30.75" customHeight="1">
      <c r="A4" s="4" t="s">
        <v>33</v>
      </c>
      <c r="B4" s="5">
        <v>500000</v>
      </c>
      <c r="C4" s="5">
        <v>475000</v>
      </c>
      <c r="D4" s="5">
        <v>489000</v>
      </c>
      <c r="E4" s="5">
        <v>500000</v>
      </c>
      <c r="F4" s="5">
        <v>525000</v>
      </c>
      <c r="G4" s="5">
        <v>550000</v>
      </c>
      <c r="H4" s="6">
        <v>575000</v>
      </c>
      <c r="I4" s="11">
        <f>INDEX(B4:H4,MATCH(I3,B3:H3))</f>
        <v>575000</v>
      </c>
      <c r="J4" s="11">
        <f>INDEX(B4:H4,MATCH(J3,B3:H3))</f>
        <v>500000</v>
      </c>
      <c r="K4" s="13">
        <f>B5+B6*K3</f>
        <v>596000</v>
      </c>
    </row>
    <row r="5" spans="1:11" ht="30.75" customHeight="1">
      <c r="A5" s="4" t="s">
        <v>41</v>
      </c>
      <c r="B5" s="5">
        <f>I4-I3*B6</f>
        <v>350000</v>
      </c>
      <c r="C5" s="5"/>
      <c r="D5" s="5"/>
      <c r="E5" s="5"/>
      <c r="F5" s="5"/>
      <c r="G5" s="5"/>
      <c r="H5" s="5"/>
      <c r="I5" s="5"/>
      <c r="J5" s="5"/>
      <c r="K5" s="14"/>
    </row>
    <row r="6" spans="1:11" ht="31.5" customHeight="1">
      <c r="A6" s="7" t="s">
        <v>42</v>
      </c>
      <c r="B6" s="8">
        <f>(I4-J4)/(I3-J3)</f>
        <v>0.3</v>
      </c>
      <c r="C6" s="8"/>
      <c r="D6" s="8"/>
      <c r="E6" s="8"/>
      <c r="F6" s="8"/>
      <c r="G6" s="8"/>
      <c r="H6" s="8"/>
      <c r="I6" s="8"/>
      <c r="J6" s="8"/>
      <c r="K6" s="15"/>
    </row>
  </sheetData>
  <sheetProtection/>
  <mergeCells count="3">
    <mergeCell ref="A1:K1"/>
    <mergeCell ref="B5:K5"/>
    <mergeCell ref="B6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123</cp:lastModifiedBy>
  <dcterms:created xsi:type="dcterms:W3CDTF">2006-09-09T05:26:12Z</dcterms:created>
  <dcterms:modified xsi:type="dcterms:W3CDTF">2020-11-14T14:47:01Z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