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95" windowHeight="7950" activeTab="0"/>
  </bookViews>
  <sheets>
    <sheet name="各公司各年销售分析1 (3)" sheetId="1" r:id="rId1"/>
    <sheet name="财务指标分析2本公司动态" sheetId="2" r:id="rId2"/>
    <sheet name="财务指标分析2本公司" sheetId="3" r:id="rId3"/>
  </sheets>
  <externalReferences>
    <externalReference r:id="rId6"/>
  </externalReferences>
  <definedNames>
    <definedName name="month_2005" localSheetId="1">#REF!</definedName>
    <definedName name="month_2005">#REF!</definedName>
  </definedNames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sz val="9"/>
            <rFont val="宋体"/>
            <family val="0"/>
          </rPr>
          <t xml:space="preserve">净收益/净资产）×100％ 
</t>
        </r>
      </text>
    </comment>
    <comment ref="C6" authorId="0">
      <text>
        <r>
          <rPr>
            <sz val="9"/>
            <rFont val="宋体"/>
            <family val="0"/>
          </rPr>
          <t xml:space="preserve">（利润总额+利息费用）÷总资产平均余额×100%   
</t>
        </r>
      </text>
    </comment>
    <comment ref="C5" authorId="0">
      <text>
        <r>
          <rPr>
            <sz val="9"/>
            <rFont val="宋体"/>
            <family val="0"/>
          </rPr>
          <t xml:space="preserve">净利润/营业收入
</t>
        </r>
      </text>
    </comment>
    <comment ref="C8" authorId="0">
      <text>
        <r>
          <rPr>
            <sz val="9"/>
            <rFont val="宋体"/>
            <family val="0"/>
          </rPr>
          <t xml:space="preserve">本年营业收入增长额/上年营业收入*100%
    其中，增长额=本年营业收入-上年营业收入
</t>
        </r>
      </text>
    </comment>
    <comment ref="C9" authorId="0">
      <text>
        <r>
          <rPr>
            <sz val="9"/>
            <rFont val="宋体"/>
            <family val="0"/>
          </rPr>
          <t xml:space="preserve">（本期利润-上期利润）/上期利润
</t>
        </r>
      </text>
    </comment>
    <comment ref="C13" authorId="0">
      <text>
        <r>
          <rPr>
            <sz val="9"/>
            <rFont val="宋体"/>
            <family val="0"/>
          </rPr>
          <t xml:space="preserve">固定资产/(长期负债+所有者权益）
</t>
        </r>
      </text>
    </comment>
    <comment ref="C18" authorId="0">
      <text>
        <r>
          <rPr>
            <sz val="9"/>
            <rFont val="宋体"/>
            <family val="0"/>
          </rPr>
          <t xml:space="preserve">营业收入÷平均资产总额。
</t>
        </r>
      </text>
    </comment>
    <comment ref="C17" authorId="0">
      <text>
        <r>
          <rPr>
            <sz val="9"/>
            <rFont val="宋体"/>
            <family val="0"/>
          </rPr>
          <t xml:space="preserve">营业收入÷平均固定资产净值
</t>
        </r>
      </text>
    </comment>
    <comment ref="C16" authorId="0">
      <text>
        <r>
          <rPr>
            <sz val="9"/>
            <rFont val="宋体"/>
            <family val="0"/>
          </rPr>
          <t xml:space="preserve">营业成本/平均存货余额
</t>
        </r>
      </text>
    </comment>
    <comment ref="C15" authorId="0">
      <text>
        <r>
          <rPr>
            <sz val="9"/>
            <rFont val="宋体"/>
            <family val="0"/>
          </rPr>
          <t xml:space="preserve">营业收入/平均应收账款余额
</t>
        </r>
      </text>
    </comment>
    <comment ref="C12" authorId="0">
      <text>
        <r>
          <rPr>
            <b/>
            <sz val="9"/>
            <rFont val="宋体"/>
            <family val="0"/>
          </rPr>
          <t>（流动资产－存货）/流动负债</t>
        </r>
      </text>
    </comment>
    <comment ref="C22" authorId="0">
      <text>
        <r>
          <rPr>
            <sz val="9"/>
            <rFont val="宋体"/>
            <family val="0"/>
          </rPr>
          <t xml:space="preserve">净利润/营业收入
</t>
        </r>
      </text>
    </comment>
    <comment ref="C23" authorId="0">
      <text>
        <r>
          <rPr>
            <sz val="9"/>
            <rFont val="宋体"/>
            <family val="0"/>
          </rPr>
          <t xml:space="preserve">（利润总额+利息费用）÷总资产平均余额×100%   
</t>
        </r>
      </text>
    </comment>
    <comment ref="C24" authorId="0">
      <text>
        <r>
          <rPr>
            <sz val="9"/>
            <rFont val="宋体"/>
            <family val="0"/>
          </rPr>
          <t xml:space="preserve">净收益/净资产）×100％ 
</t>
        </r>
      </text>
    </comment>
    <comment ref="C25" authorId="0">
      <text>
        <r>
          <rPr>
            <sz val="9"/>
            <rFont val="宋体"/>
            <family val="0"/>
          </rPr>
          <t xml:space="preserve">本年营业收入增长额/上年营业收入*100%
    其中，增长额=本年营业收入-上年营业收入
</t>
        </r>
      </text>
    </comment>
    <comment ref="C26" authorId="0">
      <text>
        <r>
          <rPr>
            <sz val="9"/>
            <rFont val="宋体"/>
            <family val="0"/>
          </rPr>
          <t xml:space="preserve">（本期利润-上期利润）/上期利润
</t>
        </r>
      </text>
    </comment>
    <comment ref="C29" authorId="0">
      <text>
        <r>
          <rPr>
            <b/>
            <sz val="9"/>
            <rFont val="宋体"/>
            <family val="0"/>
          </rPr>
          <t>（流动资产－存货）/流动负债</t>
        </r>
      </text>
    </comment>
    <comment ref="C30" authorId="0">
      <text>
        <r>
          <rPr>
            <sz val="9"/>
            <rFont val="宋体"/>
            <family val="0"/>
          </rPr>
          <t xml:space="preserve">固定资产/(长期负债+所有者权益）
</t>
        </r>
      </text>
    </comment>
    <comment ref="C32" authorId="0">
      <text>
        <r>
          <rPr>
            <sz val="9"/>
            <rFont val="宋体"/>
            <family val="0"/>
          </rPr>
          <t xml:space="preserve">营业收入/平均应收账款余额
</t>
        </r>
      </text>
    </comment>
    <comment ref="C33" authorId="0">
      <text>
        <r>
          <rPr>
            <sz val="9"/>
            <rFont val="宋体"/>
            <family val="0"/>
          </rPr>
          <t xml:space="preserve">营业成本/平均存货余额
</t>
        </r>
      </text>
    </comment>
    <comment ref="C34" authorId="0">
      <text>
        <r>
          <rPr>
            <sz val="9"/>
            <rFont val="宋体"/>
            <family val="0"/>
          </rPr>
          <t xml:space="preserve">营业收入÷平均固定资产净值
</t>
        </r>
      </text>
    </comment>
    <comment ref="C35" authorId="0">
      <text>
        <r>
          <rPr>
            <sz val="9"/>
            <rFont val="宋体"/>
            <family val="0"/>
          </rPr>
          <t xml:space="preserve">营业收入÷平均资产总额。
</t>
        </r>
      </text>
    </comment>
    <comment ref="C40" authorId="0">
      <text>
        <r>
          <rPr>
            <sz val="9"/>
            <rFont val="宋体"/>
            <family val="0"/>
          </rPr>
          <t xml:space="preserve">净利润/营业收入
</t>
        </r>
      </text>
    </comment>
    <comment ref="C41" authorId="0">
      <text>
        <r>
          <rPr>
            <sz val="9"/>
            <rFont val="宋体"/>
            <family val="0"/>
          </rPr>
          <t xml:space="preserve">（利润总额+利息费用）÷总资产平均余额×100%   
</t>
        </r>
      </text>
    </comment>
    <comment ref="C42" authorId="0">
      <text>
        <r>
          <rPr>
            <sz val="9"/>
            <rFont val="宋体"/>
            <family val="0"/>
          </rPr>
          <t xml:space="preserve">净收益/净资产）×100％ 
</t>
        </r>
      </text>
    </comment>
    <comment ref="C43" authorId="0">
      <text>
        <r>
          <rPr>
            <sz val="9"/>
            <rFont val="宋体"/>
            <family val="0"/>
          </rPr>
          <t xml:space="preserve">本年营业收入增长额/上年营业收入*100%
    其中，增长额=本年营业收入-上年营业收入
</t>
        </r>
      </text>
    </comment>
    <comment ref="C44" authorId="0">
      <text>
        <r>
          <rPr>
            <sz val="9"/>
            <rFont val="宋体"/>
            <family val="0"/>
          </rPr>
          <t xml:space="preserve">（本期利润-上期利润）/上期利润
</t>
        </r>
      </text>
    </comment>
    <comment ref="C47" authorId="0">
      <text>
        <r>
          <rPr>
            <b/>
            <sz val="9"/>
            <rFont val="宋体"/>
            <family val="0"/>
          </rPr>
          <t>（流动资产－存货）/流动负债</t>
        </r>
      </text>
    </comment>
    <comment ref="C48" authorId="0">
      <text>
        <r>
          <rPr>
            <sz val="9"/>
            <rFont val="宋体"/>
            <family val="0"/>
          </rPr>
          <t xml:space="preserve">固定资产/(长期负债+所有者权益）
</t>
        </r>
      </text>
    </comment>
    <comment ref="C50" authorId="0">
      <text>
        <r>
          <rPr>
            <sz val="9"/>
            <rFont val="宋体"/>
            <family val="0"/>
          </rPr>
          <t xml:space="preserve">营业收入/平均应收账款余额
</t>
        </r>
      </text>
    </comment>
    <comment ref="C51" authorId="0">
      <text>
        <r>
          <rPr>
            <sz val="9"/>
            <rFont val="宋体"/>
            <family val="0"/>
          </rPr>
          <t xml:space="preserve">营业成本/平均存货余额
</t>
        </r>
      </text>
    </comment>
    <comment ref="C52" authorId="0">
      <text>
        <r>
          <rPr>
            <sz val="9"/>
            <rFont val="宋体"/>
            <family val="0"/>
          </rPr>
          <t xml:space="preserve">营业收入÷平均固定资产净值
</t>
        </r>
      </text>
    </comment>
    <comment ref="C53" authorId="0">
      <text>
        <r>
          <rPr>
            <sz val="9"/>
            <rFont val="宋体"/>
            <family val="0"/>
          </rPr>
          <t xml:space="preserve">营业收入÷平均资产总额。
</t>
        </r>
      </text>
    </comment>
    <comment ref="C58" authorId="0">
      <text>
        <r>
          <rPr>
            <sz val="9"/>
            <rFont val="宋体"/>
            <family val="0"/>
          </rPr>
          <t xml:space="preserve">净利润/营业收入
</t>
        </r>
      </text>
    </comment>
    <comment ref="C59" authorId="0">
      <text>
        <r>
          <rPr>
            <sz val="9"/>
            <rFont val="宋体"/>
            <family val="0"/>
          </rPr>
          <t xml:space="preserve">（利润总额+利息费用）÷总资产平均余额×100%   
</t>
        </r>
      </text>
    </comment>
    <comment ref="C60" authorId="0">
      <text>
        <r>
          <rPr>
            <sz val="9"/>
            <rFont val="宋体"/>
            <family val="0"/>
          </rPr>
          <t xml:space="preserve">净收益/净资产）×100％ 
</t>
        </r>
      </text>
    </comment>
    <comment ref="C61" authorId="0">
      <text>
        <r>
          <rPr>
            <sz val="9"/>
            <rFont val="宋体"/>
            <family val="0"/>
          </rPr>
          <t xml:space="preserve">本年营业收入增长额/上年营业收入*100%
    其中，增长额=本年营业收入-上年营业收入
</t>
        </r>
      </text>
    </comment>
    <comment ref="C62" authorId="0">
      <text>
        <r>
          <rPr>
            <sz val="9"/>
            <rFont val="宋体"/>
            <family val="0"/>
          </rPr>
          <t xml:space="preserve">（本期利润-上期利润）/上期利润
</t>
        </r>
      </text>
    </comment>
    <comment ref="C65" authorId="0">
      <text>
        <r>
          <rPr>
            <b/>
            <sz val="9"/>
            <rFont val="宋体"/>
            <family val="0"/>
          </rPr>
          <t>（流动资产－存货）/流动负债</t>
        </r>
      </text>
    </comment>
    <comment ref="C66" authorId="0">
      <text>
        <r>
          <rPr>
            <sz val="9"/>
            <rFont val="宋体"/>
            <family val="0"/>
          </rPr>
          <t xml:space="preserve">固定资产/(长期负债+所有者权益）
</t>
        </r>
      </text>
    </comment>
    <comment ref="C68" authorId="0">
      <text>
        <r>
          <rPr>
            <sz val="9"/>
            <rFont val="宋体"/>
            <family val="0"/>
          </rPr>
          <t xml:space="preserve">营业收入/平均应收账款余额
</t>
        </r>
      </text>
    </comment>
    <comment ref="C69" authorId="0">
      <text>
        <r>
          <rPr>
            <sz val="9"/>
            <rFont val="宋体"/>
            <family val="0"/>
          </rPr>
          <t xml:space="preserve">营业成本/平均存货余额
</t>
        </r>
      </text>
    </comment>
    <comment ref="C70" authorId="0">
      <text>
        <r>
          <rPr>
            <sz val="9"/>
            <rFont val="宋体"/>
            <family val="0"/>
          </rPr>
          <t xml:space="preserve">营业收入÷平均固定资产净值
</t>
        </r>
      </text>
    </comment>
    <comment ref="C71" authorId="0">
      <text>
        <r>
          <rPr>
            <sz val="9"/>
            <rFont val="宋体"/>
            <family val="0"/>
          </rPr>
          <t xml:space="preserve">营业收入÷平均资产总额。
</t>
        </r>
      </text>
    </comment>
    <comment ref="C76" authorId="0">
      <text>
        <r>
          <rPr>
            <sz val="9"/>
            <rFont val="宋体"/>
            <family val="0"/>
          </rPr>
          <t xml:space="preserve">净利润/营业收入
</t>
        </r>
      </text>
    </comment>
    <comment ref="C77" authorId="0">
      <text>
        <r>
          <rPr>
            <sz val="9"/>
            <rFont val="宋体"/>
            <family val="0"/>
          </rPr>
          <t xml:space="preserve">（利润总额+利息费用）÷总资产平均余额×100%   
</t>
        </r>
      </text>
    </comment>
    <comment ref="C78" authorId="0">
      <text>
        <r>
          <rPr>
            <sz val="9"/>
            <rFont val="宋体"/>
            <family val="0"/>
          </rPr>
          <t xml:space="preserve">净收益/净资产）×100％ 
</t>
        </r>
      </text>
    </comment>
    <comment ref="C79" authorId="0">
      <text>
        <r>
          <rPr>
            <sz val="9"/>
            <rFont val="宋体"/>
            <family val="0"/>
          </rPr>
          <t xml:space="preserve">本年营业收入增长额/上年营业收入*100%
    其中，增长额=本年营业收入-上年营业收入
</t>
        </r>
      </text>
    </comment>
    <comment ref="C80" authorId="0">
      <text>
        <r>
          <rPr>
            <sz val="9"/>
            <rFont val="宋体"/>
            <family val="0"/>
          </rPr>
          <t xml:space="preserve">（本期利润-上期利润）/上期利润
</t>
        </r>
      </text>
    </comment>
    <comment ref="C83" authorId="0">
      <text>
        <r>
          <rPr>
            <b/>
            <sz val="9"/>
            <rFont val="宋体"/>
            <family val="0"/>
          </rPr>
          <t>（流动资产－存货）/流动负债</t>
        </r>
      </text>
    </comment>
    <comment ref="C84" authorId="0">
      <text>
        <r>
          <rPr>
            <sz val="9"/>
            <rFont val="宋体"/>
            <family val="0"/>
          </rPr>
          <t xml:space="preserve">固定资产/(长期负债+所有者权益）
</t>
        </r>
      </text>
    </comment>
    <comment ref="C86" authorId="0">
      <text>
        <r>
          <rPr>
            <sz val="9"/>
            <rFont val="宋体"/>
            <family val="0"/>
          </rPr>
          <t xml:space="preserve">营业收入/平均应收账款余额
</t>
        </r>
      </text>
    </comment>
    <comment ref="C87" authorId="0">
      <text>
        <r>
          <rPr>
            <sz val="9"/>
            <rFont val="宋体"/>
            <family val="0"/>
          </rPr>
          <t xml:space="preserve">营业成本/平均存货余额
</t>
        </r>
      </text>
    </comment>
    <comment ref="C88" authorId="0">
      <text>
        <r>
          <rPr>
            <sz val="9"/>
            <rFont val="宋体"/>
            <family val="0"/>
          </rPr>
          <t xml:space="preserve">营业收入÷平均固定资产净值
</t>
        </r>
      </text>
    </comment>
    <comment ref="C89" authorId="0">
      <text>
        <r>
          <rPr>
            <sz val="9"/>
            <rFont val="宋体"/>
            <family val="0"/>
          </rPr>
          <t xml:space="preserve">营业收入÷平均资产总额。
</t>
        </r>
      </text>
    </comment>
    <comment ref="C94" authorId="0">
      <text>
        <r>
          <rPr>
            <sz val="9"/>
            <rFont val="宋体"/>
            <family val="0"/>
          </rPr>
          <t xml:space="preserve">净利润/营业收入
</t>
        </r>
      </text>
    </comment>
    <comment ref="C95" authorId="0">
      <text>
        <r>
          <rPr>
            <sz val="9"/>
            <rFont val="宋体"/>
            <family val="0"/>
          </rPr>
          <t xml:space="preserve">（利润总额+利息费用）÷总资产平均余额×100%   
</t>
        </r>
      </text>
    </comment>
    <comment ref="C96" authorId="0">
      <text>
        <r>
          <rPr>
            <sz val="9"/>
            <rFont val="宋体"/>
            <family val="0"/>
          </rPr>
          <t xml:space="preserve">净收益/净资产）×100％ 
</t>
        </r>
      </text>
    </comment>
    <comment ref="C97" authorId="0">
      <text>
        <r>
          <rPr>
            <sz val="9"/>
            <rFont val="宋体"/>
            <family val="0"/>
          </rPr>
          <t xml:space="preserve">本年营业收入增长额/上年营业收入*100%
    其中，增长额=本年营业收入-上年营业收入
</t>
        </r>
      </text>
    </comment>
    <comment ref="C98" authorId="0">
      <text>
        <r>
          <rPr>
            <sz val="9"/>
            <rFont val="宋体"/>
            <family val="0"/>
          </rPr>
          <t xml:space="preserve">（本期利润-上期利润）/上期利润
</t>
        </r>
      </text>
    </comment>
    <comment ref="C101" authorId="0">
      <text>
        <r>
          <rPr>
            <b/>
            <sz val="9"/>
            <rFont val="宋体"/>
            <family val="0"/>
          </rPr>
          <t>（流动资产－存货）/流动负债</t>
        </r>
      </text>
    </comment>
    <comment ref="C102" authorId="0">
      <text>
        <r>
          <rPr>
            <sz val="9"/>
            <rFont val="宋体"/>
            <family val="0"/>
          </rPr>
          <t xml:space="preserve">固定资产/(长期负债+所有者权益）
</t>
        </r>
      </text>
    </comment>
    <comment ref="C104" authorId="0">
      <text>
        <r>
          <rPr>
            <sz val="9"/>
            <rFont val="宋体"/>
            <family val="0"/>
          </rPr>
          <t xml:space="preserve">营业收入/平均应收账款余额
</t>
        </r>
      </text>
    </comment>
    <comment ref="C105" authorId="0">
      <text>
        <r>
          <rPr>
            <sz val="9"/>
            <rFont val="宋体"/>
            <family val="0"/>
          </rPr>
          <t xml:space="preserve">营业成本/平均存货余额
</t>
        </r>
      </text>
    </comment>
    <comment ref="C106" authorId="0">
      <text>
        <r>
          <rPr>
            <sz val="9"/>
            <rFont val="宋体"/>
            <family val="0"/>
          </rPr>
          <t xml:space="preserve">营业收入÷平均固定资产净值
</t>
        </r>
      </text>
    </comment>
    <comment ref="C107" authorId="0">
      <text>
        <r>
          <rPr>
            <sz val="9"/>
            <rFont val="宋体"/>
            <family val="0"/>
          </rPr>
          <t xml:space="preserve">营业收入÷平均资产总额。
</t>
        </r>
      </text>
    </comment>
    <comment ref="I114" authorId="0">
      <text>
        <r>
          <rPr>
            <sz val="9"/>
            <rFont val="宋体"/>
            <family val="0"/>
          </rPr>
          <t xml:space="preserve">营业收入÷平均资产总额。
</t>
        </r>
      </text>
    </comment>
    <comment ref="I106" authorId="0">
      <text>
        <r>
          <rPr>
            <sz val="9"/>
            <rFont val="宋体"/>
            <family val="0"/>
          </rPr>
          <t xml:space="preserve">营业收入÷平均固定资产净值
</t>
        </r>
      </text>
    </comment>
    <comment ref="I98" authorId="0">
      <text>
        <r>
          <rPr>
            <sz val="9"/>
            <rFont val="宋体"/>
            <family val="0"/>
          </rPr>
          <t xml:space="preserve">营业成本/平均存货余额
</t>
        </r>
      </text>
    </comment>
    <comment ref="I90" authorId="0">
      <text>
        <r>
          <rPr>
            <sz val="9"/>
            <rFont val="宋体"/>
            <family val="0"/>
          </rPr>
          <t xml:space="preserve">营业收入/平均应收账款余额
</t>
        </r>
      </text>
    </comment>
    <comment ref="I74" authorId="0">
      <text>
        <r>
          <rPr>
            <sz val="9"/>
            <rFont val="宋体"/>
            <family val="0"/>
          </rPr>
          <t xml:space="preserve">固定资产/(长期负债+所有者权益）
</t>
        </r>
      </text>
    </comment>
    <comment ref="I66" authorId="0">
      <text>
        <r>
          <rPr>
            <b/>
            <sz val="9"/>
            <rFont val="宋体"/>
            <family val="0"/>
          </rPr>
          <t>（流动资产－存货）/流动负债</t>
        </r>
      </text>
    </comment>
    <comment ref="I42" authorId="0">
      <text>
        <r>
          <rPr>
            <sz val="9"/>
            <rFont val="宋体"/>
            <family val="0"/>
          </rPr>
          <t xml:space="preserve">（本期利润-上期利润）/上期利润
</t>
        </r>
      </text>
    </comment>
    <comment ref="I34" authorId="0">
      <text>
        <r>
          <rPr>
            <sz val="9"/>
            <rFont val="宋体"/>
            <family val="0"/>
          </rPr>
          <t xml:space="preserve">本年营业收入增长额/上年营业收入*100%
    其中，增长额=本年营业收入-上年营业收入
</t>
        </r>
      </text>
    </comment>
    <comment ref="I26" authorId="0">
      <text>
        <r>
          <rPr>
            <sz val="9"/>
            <rFont val="宋体"/>
            <family val="0"/>
          </rPr>
          <t xml:space="preserve">净收益/净资产）×100％ 
</t>
        </r>
      </text>
    </comment>
    <comment ref="I11" authorId="0">
      <text>
        <r>
          <rPr>
            <sz val="9"/>
            <rFont val="宋体"/>
            <family val="0"/>
          </rPr>
          <t xml:space="preserve">净利润/营业收入
</t>
        </r>
      </text>
    </comment>
    <comment ref="I19" authorId="0">
      <text>
        <r>
          <rPr>
            <sz val="9"/>
            <rFont val="宋体"/>
            <family val="0"/>
          </rPr>
          <t xml:space="preserve">（利润总额+利息费用）÷总资产平均余额×100%   
</t>
        </r>
      </text>
    </comment>
  </commentList>
</comments>
</file>

<file path=xl/sharedStrings.xml><?xml version="1.0" encoding="utf-8"?>
<sst xmlns="http://schemas.openxmlformats.org/spreadsheetml/2006/main" count="767" uniqueCount="150">
  <si>
    <t>一、销售分析（市场占有率分析）</t>
  </si>
  <si>
    <t>（一）广告投入产出分析</t>
  </si>
  <si>
    <t>公司</t>
  </si>
  <si>
    <t>各公司各年广告投入产出比分析</t>
  </si>
  <si>
    <t>第1年</t>
  </si>
  <si>
    <t>第2年</t>
  </si>
  <si>
    <t>第3年</t>
  </si>
  <si>
    <t>第4年</t>
  </si>
  <si>
    <t>第5年</t>
  </si>
  <si>
    <t>第6年</t>
  </si>
  <si>
    <t>合计</t>
  </si>
  <si>
    <t>A</t>
  </si>
  <si>
    <t>B</t>
  </si>
  <si>
    <t>C</t>
  </si>
  <si>
    <t>D</t>
  </si>
  <si>
    <t>E</t>
  </si>
  <si>
    <t>F</t>
  </si>
  <si>
    <t>（二)市场占有率分析</t>
  </si>
  <si>
    <t>各公司各年综合市场占有率</t>
  </si>
  <si>
    <t>二、成本分析（经常性费用占销售收入的比例）</t>
  </si>
  <si>
    <t>经常费用占销售收入的比率</t>
  </si>
  <si>
    <t>毛利率</t>
  </si>
  <si>
    <t>1+1</t>
  </si>
  <si>
    <t>项目</t>
  </si>
  <si>
    <t>1+2</t>
  </si>
  <si>
    <t>本年数</t>
  </si>
  <si>
    <t>1+3</t>
  </si>
  <si>
    <t>上年数</t>
  </si>
  <si>
    <t>1+4</t>
  </si>
  <si>
    <t>行业平均数</t>
  </si>
  <si>
    <t>1+5</t>
  </si>
  <si>
    <t>同期增减</t>
  </si>
  <si>
    <t>1+6</t>
  </si>
  <si>
    <t>比行业增减</t>
  </si>
  <si>
    <t>销售净利润率</t>
  </si>
  <si>
    <t>2+1</t>
  </si>
  <si>
    <t>2+2</t>
  </si>
  <si>
    <t>2+3</t>
  </si>
  <si>
    <t>2+4</t>
  </si>
  <si>
    <t>2+5</t>
  </si>
  <si>
    <t>2+6</t>
  </si>
  <si>
    <t>总资产收益率</t>
  </si>
  <si>
    <t>3+1</t>
  </si>
  <si>
    <t>3+2</t>
  </si>
  <si>
    <t>3+3</t>
  </si>
  <si>
    <t>3+4</t>
  </si>
  <si>
    <t>3+5</t>
  </si>
  <si>
    <t>3+6</t>
  </si>
  <si>
    <t>净资产收益率</t>
  </si>
  <si>
    <t>4+1</t>
  </si>
  <si>
    <t>4+2</t>
  </si>
  <si>
    <t>4+3</t>
  </si>
  <si>
    <t>4+4</t>
  </si>
  <si>
    <t>4+5</t>
  </si>
  <si>
    <t>4+6</t>
  </si>
  <si>
    <t>收入成长率</t>
  </si>
  <si>
    <t>5+1</t>
  </si>
  <si>
    <t>5+2</t>
  </si>
  <si>
    <t>5+3</t>
  </si>
  <si>
    <t>5+4</t>
  </si>
  <si>
    <t>5+5</t>
  </si>
  <si>
    <t>5+6</t>
  </si>
  <si>
    <t>利润成长率</t>
  </si>
  <si>
    <t>6+1</t>
  </si>
  <si>
    <t>6+2</t>
  </si>
  <si>
    <t>6+3</t>
  </si>
  <si>
    <t>6+4</t>
  </si>
  <si>
    <t>6+5</t>
  </si>
  <si>
    <t>6+6</t>
  </si>
  <si>
    <t>净资产成长率</t>
  </si>
  <si>
    <t>7+1</t>
  </si>
  <si>
    <t>7+2</t>
  </si>
  <si>
    <t>7+3</t>
  </si>
  <si>
    <t>7+4</t>
  </si>
  <si>
    <t>7+5</t>
  </si>
  <si>
    <t>7+6</t>
  </si>
  <si>
    <t>流动比率</t>
  </si>
  <si>
    <t>8+1</t>
  </si>
  <si>
    <t>8+2</t>
  </si>
  <si>
    <t>8+3</t>
  </si>
  <si>
    <t>8+4</t>
  </si>
  <si>
    <t>8+5</t>
  </si>
  <si>
    <t>8+6</t>
  </si>
  <si>
    <t>速动比率</t>
  </si>
  <si>
    <t>9+1</t>
  </si>
  <si>
    <t>9+2</t>
  </si>
  <si>
    <t>9+3</t>
  </si>
  <si>
    <t>9+4</t>
  </si>
  <si>
    <t>9+5</t>
  </si>
  <si>
    <t>9+6</t>
  </si>
  <si>
    <t>固定资产长期适配率</t>
  </si>
  <si>
    <t>10+1</t>
  </si>
  <si>
    <t>10+2</t>
  </si>
  <si>
    <t>10+3</t>
  </si>
  <si>
    <t>10+4</t>
  </si>
  <si>
    <t>10+5</t>
  </si>
  <si>
    <t>10+6</t>
  </si>
  <si>
    <t>资产负债率</t>
  </si>
  <si>
    <t>11+1</t>
  </si>
  <si>
    <t>11+2</t>
  </si>
  <si>
    <t>11+3</t>
  </si>
  <si>
    <t>11+4</t>
  </si>
  <si>
    <t>11+5</t>
  </si>
  <si>
    <t>11+6</t>
  </si>
  <si>
    <t>应收账款周转率</t>
  </si>
  <si>
    <t>12+1</t>
  </si>
  <si>
    <t>12+2</t>
  </si>
  <si>
    <t>12+3</t>
  </si>
  <si>
    <t>12+4</t>
  </si>
  <si>
    <t>12+5</t>
  </si>
  <si>
    <t>12+6</t>
  </si>
  <si>
    <t>存货周转率</t>
  </si>
  <si>
    <t>13+1</t>
  </si>
  <si>
    <t>13+2</t>
  </si>
  <si>
    <t>13+3</t>
  </si>
  <si>
    <t>13+4</t>
  </si>
  <si>
    <t>13+5</t>
  </si>
  <si>
    <t>13+6</t>
  </si>
  <si>
    <t>固定资产周转率</t>
  </si>
  <si>
    <t>14+1</t>
  </si>
  <si>
    <t>14+2</t>
  </si>
  <si>
    <t>14+3</t>
  </si>
  <si>
    <t>14+4</t>
  </si>
  <si>
    <t>14+5</t>
  </si>
  <si>
    <t>14+6</t>
  </si>
  <si>
    <t>总资产周转率</t>
  </si>
  <si>
    <t>15+1</t>
  </si>
  <si>
    <t>15+2</t>
  </si>
  <si>
    <t>15+3</t>
  </si>
  <si>
    <t>15+4</t>
  </si>
  <si>
    <t>15+5</t>
  </si>
  <si>
    <t>15+6</t>
  </si>
  <si>
    <t>三、财务指标分析</t>
  </si>
  <si>
    <t>搜集六年的资料</t>
  </si>
  <si>
    <t>公司第1年财务指标分析</t>
  </si>
  <si>
    <t>财务指标动态图表及分析</t>
  </si>
  <si>
    <t>指标类别</t>
  </si>
  <si>
    <t>指标</t>
  </si>
  <si>
    <t>本年</t>
  </si>
  <si>
    <t>上年</t>
  </si>
  <si>
    <t>行业平均</t>
  </si>
  <si>
    <t>收益力</t>
  </si>
  <si>
    <t>成长力</t>
  </si>
  <si>
    <t>安定力</t>
  </si>
  <si>
    <t>活动力</t>
  </si>
  <si>
    <t>公司第2年财务指标分析</t>
  </si>
  <si>
    <t>公司第3年财务指标分析</t>
  </si>
  <si>
    <t>公司第4年财务指标分析</t>
  </si>
  <si>
    <t>公司第5年财务指标分析</t>
  </si>
  <si>
    <t>公司第6年财务指标分析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</si>
</sst>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2"/>
      <name val="宋体"/>
      <family val="0"/>
    </font>
    <font>
      <b/>
      <sz val="18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0"/>
      <name val="Arial"/>
      <family val="2"/>
    </font>
    <font>
      <sz val="12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.5"/>
      <color indexed="8"/>
      <name val="宋体"/>
      <family val="0"/>
    </font>
    <font>
      <sz val="1.25"/>
      <color indexed="8"/>
      <name val="宋体"/>
      <family val="0"/>
    </font>
    <font>
      <sz val="1"/>
      <color indexed="8"/>
      <name val="宋体"/>
      <family val="0"/>
    </font>
    <font>
      <sz val="10.25"/>
      <color indexed="8"/>
      <name val="宋体"/>
      <family val="0"/>
    </font>
    <font>
      <sz val="8"/>
      <color indexed="8"/>
      <name val="宋体"/>
      <family val="0"/>
    </font>
    <font>
      <sz val="8.5"/>
      <color indexed="8"/>
      <name val="宋体"/>
      <family val="0"/>
    </font>
    <font>
      <sz val="9.25"/>
      <color indexed="8"/>
      <name val="宋体"/>
      <family val="0"/>
    </font>
    <font>
      <sz val="9"/>
      <name val="宋体"/>
      <family val="0"/>
    </font>
    <font>
      <sz val="9.75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0" fontId="10" fillId="4" borderId="0" applyNumberFormat="0" applyBorder="0" applyAlignment="0" applyProtection="0"/>
    <xf numFmtId="0" fontId="15" fillId="5" borderId="2" applyNumberFormat="0" applyAlignment="0" applyProtection="0"/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 locked="0"/>
    </xf>
    <xf numFmtId="41" fontId="0" fillId="0" borderId="0" applyFont="0" applyFill="0" applyBorder="0" applyAlignment="0" applyProtection="0"/>
    <xf numFmtId="0" fontId="22" fillId="3" borderId="2" applyNumberFormat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0" borderId="0">
      <alignment/>
      <protection/>
    </xf>
    <xf numFmtId="0" fontId="9" fillId="10" borderId="0" applyNumberFormat="0" applyBorder="0" applyAlignment="0" applyProtection="0"/>
    <xf numFmtId="0" fontId="0" fillId="11" borderId="3" applyNumberFormat="0" applyFont="0" applyAlignment="0" applyProtection="0"/>
    <xf numFmtId="0" fontId="9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9" fillId="12" borderId="0" applyNumberFormat="0" applyBorder="0" applyAlignment="0" applyProtection="0"/>
    <xf numFmtId="0" fontId="19" fillId="0" borderId="6" applyNumberFormat="0" applyFill="0" applyAlignment="0" applyProtection="0"/>
    <xf numFmtId="0" fontId="9" fillId="13" borderId="0" applyNumberFormat="0" applyBorder="0" applyAlignment="0" applyProtection="0"/>
    <xf numFmtId="0" fontId="21" fillId="3" borderId="1" applyNumberFormat="0" applyAlignment="0" applyProtection="0"/>
    <xf numFmtId="0" fontId="22" fillId="3" borderId="2" applyNumberFormat="0" applyAlignment="0" applyProtection="0"/>
    <xf numFmtId="0" fontId="10" fillId="14" borderId="0" applyNumberFormat="0" applyBorder="0" applyAlignment="0" applyProtection="0"/>
    <xf numFmtId="0" fontId="24" fillId="15" borderId="7" applyNumberFormat="0" applyAlignment="0" applyProtection="0"/>
    <xf numFmtId="0" fontId="10" fillId="5" borderId="0" applyNumberFormat="0" applyBorder="0" applyAlignment="0" applyProtection="0"/>
    <xf numFmtId="0" fontId="5" fillId="0" borderId="0">
      <alignment/>
      <protection/>
    </xf>
    <xf numFmtId="0" fontId="9" fillId="16" borderId="0" applyNumberFormat="0" applyBorder="0" applyAlignment="0" applyProtection="0"/>
    <xf numFmtId="0" fontId="14" fillId="0" borderId="8" applyNumberFormat="0" applyFill="0" applyAlignment="0" applyProtection="0"/>
    <xf numFmtId="0" fontId="10" fillId="9" borderId="0" applyNumberFormat="0" applyBorder="0" applyAlignment="0" applyProtection="0"/>
    <xf numFmtId="0" fontId="23" fillId="0" borderId="9" applyNumberFormat="0" applyFill="0" applyAlignment="0" applyProtection="0"/>
    <xf numFmtId="0" fontId="0" fillId="0" borderId="0">
      <alignment/>
      <protection locked="0"/>
    </xf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1" fillId="3" borderId="1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" fillId="0" borderId="0">
      <alignment/>
      <protection/>
    </xf>
    <xf numFmtId="0" fontId="9" fillId="6" borderId="0" applyNumberFormat="0" applyBorder="0" applyAlignment="0" applyProtection="0"/>
    <xf numFmtId="0" fontId="5" fillId="0" borderId="0">
      <alignment/>
      <protection/>
    </xf>
    <xf numFmtId="0" fontId="9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22" fillId="3" borderId="2" applyNumberFormat="0" applyAlignment="0" applyProtection="0"/>
    <xf numFmtId="0" fontId="10" fillId="14" borderId="0" applyNumberFormat="0" applyBorder="0" applyAlignment="0" applyProtection="0"/>
    <xf numFmtId="0" fontId="5" fillId="0" borderId="0">
      <alignment/>
      <protection/>
    </xf>
    <xf numFmtId="0" fontId="9" fillId="21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0" borderId="0">
      <alignment/>
      <protection/>
    </xf>
    <xf numFmtId="0" fontId="9" fillId="22" borderId="0" applyNumberFormat="0" applyBorder="0" applyAlignment="0" applyProtection="0"/>
    <xf numFmtId="0" fontId="16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 locked="0"/>
    </xf>
    <xf numFmtId="0" fontId="16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 locked="0"/>
    </xf>
    <xf numFmtId="0" fontId="9" fillId="23" borderId="0" applyNumberFormat="0" applyBorder="0" applyAlignment="0" applyProtection="0"/>
    <xf numFmtId="0" fontId="5" fillId="0" borderId="0">
      <alignment/>
      <protection/>
    </xf>
    <xf numFmtId="0" fontId="21" fillId="3" borderId="1" applyNumberFormat="0" applyAlignment="0" applyProtection="0"/>
    <xf numFmtId="0" fontId="10" fillId="9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0" fillId="8" borderId="0" applyNumberFormat="0" applyBorder="0" applyAlignment="0" applyProtection="0"/>
    <xf numFmtId="0" fontId="0" fillId="0" borderId="0">
      <alignment/>
      <protection locked="0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>
      <alignment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0" fillId="0" borderId="0">
      <alignment/>
      <protection/>
    </xf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2" fillId="3" borderId="2" applyNumberForma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4" fillId="15" borderId="7" applyNumberFormat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0">
      <alignment/>
      <protection/>
    </xf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1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15" borderId="7" applyNumberFormat="0" applyAlignment="0" applyProtection="0"/>
    <xf numFmtId="0" fontId="24" fillId="15" borderId="7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0" borderId="0">
      <alignment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0" borderId="0">
      <alignment/>
      <protection/>
    </xf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6" fillId="17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2" fillId="24" borderId="10" applyProtection="0">
      <alignment horizontal="center" vertical="center"/>
    </xf>
    <xf numFmtId="0" fontId="2" fillId="24" borderId="10" applyProtection="0">
      <alignment horizontal="center" vertical="center"/>
    </xf>
  </cellStyleXfs>
  <cellXfs count="91">
    <xf numFmtId="0" fontId="0" fillId="0" borderId="0" xfId="0" applyAlignment="1">
      <alignment/>
    </xf>
    <xf numFmtId="0" fontId="1" fillId="25" borderId="0" xfId="165" applyFont="1" applyFill="1" applyAlignment="1">
      <alignment vertical="center"/>
      <protection/>
    </xf>
    <xf numFmtId="0" fontId="2" fillId="0" borderId="0" xfId="165" applyFont="1" applyAlignment="1">
      <alignment vertical="center"/>
      <protection/>
    </xf>
    <xf numFmtId="0" fontId="3" fillId="0" borderId="0" xfId="165" applyFont="1" applyAlignment="1">
      <alignment vertical="center"/>
      <protection/>
    </xf>
    <xf numFmtId="0" fontId="0" fillId="0" borderId="0" xfId="165" applyFont="1" applyAlignment="1">
      <alignment vertical="center"/>
      <protection/>
    </xf>
    <xf numFmtId="0" fontId="0" fillId="0" borderId="0" xfId="165" applyFont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2" fillId="25" borderId="0" xfId="165" applyFont="1" applyFill="1" applyAlignment="1">
      <alignment horizontal="center" vertical="center" wrapText="1"/>
      <protection/>
    </xf>
    <xf numFmtId="0" fontId="4" fillId="0" borderId="11" xfId="0" applyFont="1" applyBorder="1" applyAlignment="1">
      <alignment horizontal="center"/>
    </xf>
    <xf numFmtId="0" fontId="3" fillId="0" borderId="12" xfId="1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165" applyFont="1" applyBorder="1" applyAlignment="1">
      <alignment vertical="center"/>
      <protection/>
    </xf>
    <xf numFmtId="0" fontId="2" fillId="0" borderId="14" xfId="165" applyFont="1" applyBorder="1" applyAlignment="1">
      <alignment vertical="center"/>
      <protection/>
    </xf>
    <xf numFmtId="0" fontId="2" fillId="0" borderId="15" xfId="165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10" fontId="2" fillId="0" borderId="16" xfId="168" applyNumberFormat="1" applyFont="1" applyBorder="1" applyAlignment="1">
      <alignment vertical="center"/>
      <protection/>
    </xf>
    <xf numFmtId="10" fontId="2" fillId="0" borderId="17" xfId="168" applyNumberFormat="1" applyFont="1" applyBorder="1" applyAlignment="1">
      <alignment vertical="center"/>
      <protection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165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0" fontId="2" fillId="0" borderId="19" xfId="168" applyNumberFormat="1" applyFont="1" applyBorder="1" applyAlignment="1">
      <alignment vertical="center"/>
      <protection/>
    </xf>
    <xf numFmtId="10" fontId="2" fillId="0" borderId="20" xfId="168" applyNumberFormat="1" applyFont="1" applyBorder="1" applyAlignment="1">
      <alignment vertical="center"/>
      <protection/>
    </xf>
    <xf numFmtId="0" fontId="3" fillId="0" borderId="21" xfId="165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0" fontId="2" fillId="0" borderId="24" xfId="168" applyNumberFormat="1" applyFont="1" applyBorder="1" applyAlignment="1">
      <alignment vertical="center"/>
      <protection/>
    </xf>
    <xf numFmtId="10" fontId="2" fillId="0" borderId="24" xfId="166" applyNumberFormat="1" applyFont="1" applyBorder="1" applyAlignment="1">
      <alignment vertical="center"/>
      <protection/>
    </xf>
    <xf numFmtId="10" fontId="2" fillId="0" borderId="17" xfId="165" applyNumberFormat="1" applyFont="1" applyBorder="1">
      <alignment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0" fontId="2" fillId="0" borderId="28" xfId="168" applyNumberFormat="1" applyFont="1" applyBorder="1" applyAlignment="1">
      <alignment vertical="center"/>
      <protection/>
    </xf>
    <xf numFmtId="0" fontId="2" fillId="25" borderId="0" xfId="165" applyFont="1" applyFill="1" applyAlignment="1">
      <alignment vertical="center"/>
      <protection/>
    </xf>
    <xf numFmtId="0" fontId="2" fillId="0" borderId="16" xfId="165" applyFont="1" applyBorder="1" applyAlignment="1">
      <alignment vertical="center"/>
      <protection/>
    </xf>
    <xf numFmtId="0" fontId="2" fillId="0" borderId="16" xfId="165" applyFont="1" applyBorder="1" applyAlignment="1">
      <alignment horizontal="center" vertical="center"/>
      <protection/>
    </xf>
    <xf numFmtId="10" fontId="2" fillId="0" borderId="29" xfId="169" applyNumberFormat="1" applyFont="1" applyBorder="1" applyAlignment="1">
      <alignment vertical="center"/>
      <protection/>
    </xf>
    <xf numFmtId="10" fontId="2" fillId="0" borderId="16" xfId="165" applyNumberFormat="1" applyFont="1" applyBorder="1" applyAlignment="1">
      <alignment vertical="center"/>
      <protection/>
    </xf>
    <xf numFmtId="10" fontId="2" fillId="0" borderId="29" xfId="168" applyNumberFormat="1" applyFont="1" applyBorder="1" applyAlignment="1">
      <alignment vertical="center"/>
      <protection/>
    </xf>
    <xf numFmtId="0" fontId="2" fillId="0" borderId="23" xfId="0" applyFont="1" applyFill="1" applyBorder="1" applyAlignment="1">
      <alignment horizontal="left" vertical="center" wrapText="1"/>
    </xf>
    <xf numFmtId="10" fontId="2" fillId="0" borderId="0" xfId="168" applyNumberFormat="1" applyFont="1" applyBorder="1" applyAlignment="1">
      <alignment vertical="center"/>
      <protection/>
    </xf>
    <xf numFmtId="0" fontId="5" fillId="0" borderId="0" xfId="165" applyAlignment="1">
      <alignment horizontal="center" vertical="center"/>
      <protection/>
    </xf>
    <xf numFmtId="0" fontId="2" fillId="0" borderId="30" xfId="0" applyFont="1" applyBorder="1" applyAlignment="1">
      <alignment vertical="center"/>
    </xf>
    <xf numFmtId="0" fontId="5" fillId="0" borderId="0" xfId="165">
      <alignment/>
      <protection/>
    </xf>
    <xf numFmtId="0" fontId="2" fillId="0" borderId="16" xfId="165" applyFont="1" applyBorder="1">
      <alignment/>
      <protection/>
    </xf>
    <xf numFmtId="10" fontId="2" fillId="0" borderId="16" xfId="165" applyNumberFormat="1" applyFont="1" applyBorder="1">
      <alignment/>
      <protection/>
    </xf>
    <xf numFmtId="0" fontId="2" fillId="0" borderId="0" xfId="165" applyFont="1" applyAlignment="1">
      <alignment horizontal="center"/>
      <protection/>
    </xf>
    <xf numFmtId="0" fontId="2" fillId="0" borderId="0" xfId="165" applyFont="1">
      <alignment/>
      <protection/>
    </xf>
    <xf numFmtId="176" fontId="2" fillId="0" borderId="0" xfId="165" applyNumberFormat="1" applyFont="1">
      <alignment/>
      <protection/>
    </xf>
    <xf numFmtId="176" fontId="2" fillId="0" borderId="16" xfId="165" applyNumberFormat="1" applyFont="1" applyBorder="1" applyAlignment="1">
      <alignment horizontal="center" vertical="center"/>
      <protection/>
    </xf>
    <xf numFmtId="0" fontId="5" fillId="0" borderId="0" xfId="165" applyAlignment="1">
      <alignment horizontal="center"/>
      <protection/>
    </xf>
    <xf numFmtId="176" fontId="5" fillId="0" borderId="0" xfId="165" applyNumberFormat="1">
      <alignment/>
      <protection/>
    </xf>
    <xf numFmtId="176" fontId="0" fillId="0" borderId="0" xfId="165" applyNumberFormat="1" applyFont="1" applyAlignment="1">
      <alignment vertical="center"/>
      <protection/>
    </xf>
    <xf numFmtId="177" fontId="0" fillId="0" borderId="0" xfId="0" applyNumberFormat="1" applyAlignment="1">
      <alignment horizont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76" fontId="0" fillId="0" borderId="16" xfId="0" applyNumberFormat="1" applyBorder="1" applyAlignment="1">
      <alignment horizontal="center"/>
    </xf>
    <xf numFmtId="176" fontId="2" fillId="0" borderId="16" xfId="0" applyNumberFormat="1" applyFont="1" applyBorder="1" applyAlignment="1">
      <alignment vertical="center"/>
    </xf>
    <xf numFmtId="176" fontId="0" fillId="0" borderId="16" xfId="0" applyNumberFormat="1" applyBorder="1" applyAlignment="1">
      <alignment/>
    </xf>
    <xf numFmtId="10" fontId="2" fillId="0" borderId="0" xfId="165" applyNumberFormat="1" applyFont="1" applyBorder="1">
      <alignment/>
      <protection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0" xfId="0" applyFont="1" applyAlignment="1">
      <alignment/>
    </xf>
    <xf numFmtId="0" fontId="2" fillId="0" borderId="24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76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9" fontId="8" fillId="0" borderId="16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/>
    </xf>
    <xf numFmtId="9" fontId="0" fillId="0" borderId="16" xfId="0" applyNumberFormat="1" applyBorder="1" applyAlignment="1">
      <alignment/>
    </xf>
    <xf numFmtId="9" fontId="0" fillId="0" borderId="16" xfId="0" applyNumberFormat="1" applyFill="1" applyBorder="1" applyAlignment="1">
      <alignment/>
    </xf>
  </cellXfs>
  <cellStyles count="204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强调文字颜色 3 2 2" xfId="21"/>
    <cellStyle name="40% - 强调文字颜色 6 3" xfId="22"/>
    <cellStyle name="0,0&#13;&#10;NA&#13;&#10; 3" xfId="23"/>
    <cellStyle name="Comma [0]" xfId="24"/>
    <cellStyle name="计算 2" xfId="25"/>
    <cellStyle name="40% - 强调文字颜色 3" xfId="26"/>
    <cellStyle name="差" xfId="27"/>
    <cellStyle name="Comma" xfId="28"/>
    <cellStyle name="60% - 强调文字颜色 3" xfId="29"/>
    <cellStyle name="Hyperlink" xfId="30"/>
    <cellStyle name="样式 1 5" xfId="31"/>
    <cellStyle name="Percent" xfId="32"/>
    <cellStyle name="20% - 强调文字颜色 2 2 2" xfId="33"/>
    <cellStyle name="Followed Hyperlink" xfId="34"/>
    <cellStyle name="常规 6" xfId="35"/>
    <cellStyle name="60% - 强调文字颜色 2 3" xfId="36"/>
    <cellStyle name="注释" xfId="37"/>
    <cellStyle name="60% - 强调文字颜色 2" xfId="38"/>
    <cellStyle name="解释性文本 2 2" xfId="39"/>
    <cellStyle name="标题 4" xfId="40"/>
    <cellStyle name="警告文本" xfId="41"/>
    <cellStyle name="60% - 强调文字颜色 2 2 2" xfId="42"/>
    <cellStyle name="标题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40% - 强调文字颜色 4 2" xfId="52"/>
    <cellStyle name="检查单元格" xfId="53"/>
    <cellStyle name="20% - 强调文字颜色 6" xfId="54"/>
    <cellStyle name="样式 1 2 2" xfId="55"/>
    <cellStyle name="强调文字颜色 2" xfId="56"/>
    <cellStyle name="链接单元格" xfId="57"/>
    <cellStyle name="20% - 强调文字颜色 2 3" xfId="58"/>
    <cellStyle name="汇总" xfId="59"/>
    <cellStyle name="0,0&#13;&#10;NA&#13;&#10; 5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样式 1 2 3" xfId="71"/>
    <cellStyle name="强调文字颜色 3" xfId="72"/>
    <cellStyle name="样式 1 2 4" xfId="73"/>
    <cellStyle name="强调文字颜色 4" xfId="74"/>
    <cellStyle name="20% - 强调文字颜色 1 3" xfId="75"/>
    <cellStyle name="20% - 强调文字颜色 4" xfId="76"/>
    <cellStyle name="计算 3" xfId="77"/>
    <cellStyle name="40% - 强调文字颜色 4" xfId="78"/>
    <cellStyle name="样式 1 2 5" xfId="79"/>
    <cellStyle name="强调文字颜色 5" xfId="80"/>
    <cellStyle name="40% - 强调文字颜色 5" xfId="81"/>
    <cellStyle name="60% - 强调文字颜色 5" xfId="82"/>
    <cellStyle name="样式 1 2 6" xfId="83"/>
    <cellStyle name="强调文字颜色 6" xfId="84"/>
    <cellStyle name="适中 2" xfId="85"/>
    <cellStyle name="40% - 强调文字颜色 6" xfId="86"/>
    <cellStyle name="0,0&#13;&#10;NA&#13;&#10;" xfId="87"/>
    <cellStyle name="适中 2 2" xfId="88"/>
    <cellStyle name="40% - 强调文字颜色 6 2" xfId="89"/>
    <cellStyle name="0,0&#13;&#10;NA&#13;&#10; 2" xfId="90"/>
    <cellStyle name="60% - 强调文字颜色 6" xfId="91"/>
    <cellStyle name="样式 1" xfId="92"/>
    <cellStyle name="输出 2 2" xfId="93"/>
    <cellStyle name="20% - 强调文字颜色 2 2" xfId="94"/>
    <cellStyle name="60% - 强调文字颜色 4 2 2" xfId="95"/>
    <cellStyle name="0,0&#13;&#10;NA&#13;&#10; 4" xfId="96"/>
    <cellStyle name="0,0&#13;&#10;NA&#13;&#10; 6" xfId="97"/>
    <cellStyle name="0,0&#13;&#10;NA&#13;&#10; 7" xfId="98"/>
    <cellStyle name="0,0&#13;&#10;NA&#13;&#10; 8" xfId="99"/>
    <cellStyle name="40% - 强调文字颜色 3 2 2" xfId="100"/>
    <cellStyle name="0,0&#13;&#10;NA&#13;&#10; 9" xfId="101"/>
    <cellStyle name="20% - 强调文字颜色 1 2 2" xfId="102"/>
    <cellStyle name="20% - 强调文字颜色 3 2" xfId="103"/>
    <cellStyle name="20% - 强调文字颜色 3 2 2" xfId="104"/>
    <cellStyle name="常规 3" xfId="105"/>
    <cellStyle name="20% - 强调文字颜色 4 2" xfId="106"/>
    <cellStyle name="20% - 强调文字颜色 4 2 2" xfId="107"/>
    <cellStyle name="常规 4" xfId="108"/>
    <cellStyle name="20% - 强调文字颜色 4 3" xfId="109"/>
    <cellStyle name="20% - 强调文字颜色 5 2" xfId="110"/>
    <cellStyle name="20% - 强调文字颜色 5 2 2" xfId="111"/>
    <cellStyle name="20% - 强调文字颜色 5 3" xfId="112"/>
    <cellStyle name="20% - 强调文字颜色 6 2" xfId="113"/>
    <cellStyle name="20% - 强调文字颜色 6 2 2" xfId="114"/>
    <cellStyle name="20% - 强调文字颜色 6 3" xfId="115"/>
    <cellStyle name="40% - 强调文字颜色 1 2" xfId="116"/>
    <cellStyle name="40% - 强调文字颜色 1 2 2" xfId="117"/>
    <cellStyle name="40% - 强调文字颜色 1 3" xfId="118"/>
    <cellStyle name="40% - 强调文字颜色 2 2" xfId="119"/>
    <cellStyle name="40% - 强调文字颜色 2 2 2" xfId="120"/>
    <cellStyle name="40% - 强调文字颜色 2 3" xfId="121"/>
    <cellStyle name="计算 2 2" xfId="122"/>
    <cellStyle name="40% - 强调文字颜色 3 2" xfId="123"/>
    <cellStyle name="40% - 强调文字颜色 3 3" xfId="124"/>
    <cellStyle name="检查单元格 2" xfId="125"/>
    <cellStyle name="40% - 强调文字颜色 4 2 2" xfId="126"/>
    <cellStyle name="40% - 强调文字颜色 4 3" xfId="127"/>
    <cellStyle name="40% - 强调文字颜色 5 2" xfId="128"/>
    <cellStyle name="60% - 强调文字颜色 4 3" xfId="129"/>
    <cellStyle name="40% - 强调文字颜色 5 2 2" xfId="130"/>
    <cellStyle name="40% - 强调文字颜色 5 3" xfId="131"/>
    <cellStyle name="40% - 强调文字颜色 6 2 2" xfId="132"/>
    <cellStyle name="60% - 强调文字颜色 1 2" xfId="133"/>
    <cellStyle name="60% - 强调文字颜色 1 2 2" xfId="134"/>
    <cellStyle name="60% - 强调文字颜色 1 3" xfId="135"/>
    <cellStyle name="常规 5" xfId="136"/>
    <cellStyle name="60% - 强调文字颜色 2 2" xfId="137"/>
    <cellStyle name="60% - 强调文字颜色 3 2" xfId="138"/>
    <cellStyle name="60% - 强调文字颜色 3 2 2" xfId="139"/>
    <cellStyle name="60% - 强调文字颜色 3 3" xfId="140"/>
    <cellStyle name="60% - 强调文字颜色 4 2" xfId="141"/>
    <cellStyle name="60% - 强调文字颜色 5 2" xfId="142"/>
    <cellStyle name="60% - 强调文字颜色 5 2 2" xfId="143"/>
    <cellStyle name="60% - 强调文字颜色 5 3" xfId="144"/>
    <cellStyle name="60% - 强调文字颜色 6 2" xfId="145"/>
    <cellStyle name="60% - 强调文字颜色 6 2 2" xfId="146"/>
    <cellStyle name="60% - 强调文字颜色 6 3" xfId="147"/>
    <cellStyle name="标题 1 2" xfId="148"/>
    <cellStyle name="标题 1 2 2" xfId="149"/>
    <cellStyle name="标题 2 2" xfId="150"/>
    <cellStyle name="标题 2 2 2" xfId="151"/>
    <cellStyle name="标题 3 2" xfId="152"/>
    <cellStyle name="标题 3 2 2" xfId="153"/>
    <cellStyle name="标题 4 2" xfId="154"/>
    <cellStyle name="标题 4 2 2" xfId="155"/>
    <cellStyle name="标题 5" xfId="156"/>
    <cellStyle name="标题 5 2" xfId="157"/>
    <cellStyle name="差 2" xfId="158"/>
    <cellStyle name="差 2 2" xfId="159"/>
    <cellStyle name="差 3" xfId="160"/>
    <cellStyle name="常规 2" xfId="161"/>
    <cellStyle name="常规 7" xfId="162"/>
    <cellStyle name="常规 8" xfId="163"/>
    <cellStyle name="常规 9" xfId="164"/>
    <cellStyle name="常规_吴老师" xfId="165"/>
    <cellStyle name="常规_吴老师 2" xfId="166"/>
    <cellStyle name="强调文字颜色 4 2" xfId="167"/>
    <cellStyle name="常规_吴老师 3" xfId="168"/>
    <cellStyle name="常规_吴老师 9" xfId="169"/>
    <cellStyle name="好 2" xfId="170"/>
    <cellStyle name="好 2 2" xfId="171"/>
    <cellStyle name="好 3" xfId="172"/>
    <cellStyle name="汇总 2" xfId="173"/>
    <cellStyle name="汇总 2 2" xfId="174"/>
    <cellStyle name="检查单元格 2 2" xfId="175"/>
    <cellStyle name="检查单元格 3" xfId="176"/>
    <cellStyle name="解释性文本 2" xfId="177"/>
    <cellStyle name="警告文本 2" xfId="178"/>
    <cellStyle name="警告文本 2 2" xfId="179"/>
    <cellStyle name="链接单元格 2" xfId="180"/>
    <cellStyle name="链接单元格 2 2" xfId="181"/>
    <cellStyle name="强调文字颜色 1 2" xfId="182"/>
    <cellStyle name="强调文字颜色 1 2 2" xfId="183"/>
    <cellStyle name="强调文字颜色 1 3" xfId="184"/>
    <cellStyle name="样式 1 6" xfId="185"/>
    <cellStyle name="强调文字颜色 2 2" xfId="186"/>
    <cellStyle name="强调文字颜色 2 2 2" xfId="187"/>
    <cellStyle name="样式 1 7" xfId="188"/>
    <cellStyle name="强调文字颜色 2 3" xfId="189"/>
    <cellStyle name="强调文字颜色 3 2" xfId="190"/>
    <cellStyle name="强调文字颜色 3 3" xfId="191"/>
    <cellStyle name="强调文字颜色 4 2 2" xfId="192"/>
    <cellStyle name="强调文字颜色 4 3" xfId="193"/>
    <cellStyle name="强调文字颜色 5 2" xfId="194"/>
    <cellStyle name="强调文字颜色 5 2 2" xfId="195"/>
    <cellStyle name="强调文字颜色 5 3" xfId="196"/>
    <cellStyle name="强调文字颜色 6 2" xfId="197"/>
    <cellStyle name="强调文字颜色 6 2 2" xfId="198"/>
    <cellStyle name="强调文字颜色 6 3" xfId="199"/>
    <cellStyle name="适中 3" xfId="200"/>
    <cellStyle name="输入 2" xfId="201"/>
    <cellStyle name="输入 2 2" xfId="202"/>
    <cellStyle name="输入 3" xfId="203"/>
    <cellStyle name="样式 1 10" xfId="204"/>
    <cellStyle name="样式 1 2" xfId="205"/>
    <cellStyle name="样式 1 2 7" xfId="206"/>
    <cellStyle name="样式 1 2 8" xfId="207"/>
    <cellStyle name="样式 1 2 9" xfId="208"/>
    <cellStyle name="样式 1 3" xfId="209"/>
    <cellStyle name="样式 1 4" xfId="210"/>
    <cellStyle name="样式 1 8" xfId="211"/>
    <cellStyle name="样式 1 9" xfId="212"/>
    <cellStyle name="注释 2" xfId="213"/>
    <cellStyle name="注释 2 2" xfId="214"/>
    <cellStyle name="注释 3" xfId="215"/>
    <cellStyle name="自定义1" xfId="216"/>
    <cellStyle name="自定义1 2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各公司第一年广告投入产出比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'各公司各年销售分析1 (3)'!#REF!</c:f>
            </c:strRef>
          </c:cat>
          <c:val>
            <c:numRef>
              <c:f>'各公司各年销售分析1 (3)'!#REF!</c:f>
            </c:numRef>
          </c:val>
          <c:shape val="box"/>
        </c:ser>
        <c:shape val="box"/>
        <c:axId val="6634451"/>
        <c:axId val="59710060"/>
      </c:bar3DChart>
      <c:catAx>
        <c:axId val="6634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710060"/>
        <c:crosses val="autoZero"/>
        <c:auto val="1"/>
        <c:lblOffset val="100"/>
        <c:tickLblSkip val="1"/>
        <c:noMultiLvlLbl val="0"/>
      </c:catAx>
      <c:valAx>
        <c:axId val="59710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34451"/>
        <c:crossesAt val="1"/>
        <c:crossBetween val="between"/>
        <c:dispUnits/>
      </c:valAx>
      <c:spPr>
        <a:noFill/>
        <a:ln w="3175">
          <a:noFill/>
        </a:ln>
      </c:spPr>
    </c:plotArea>
    <c:floor>
      <c:spPr>
        <a:noFill/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各公司第一年广告投入产出比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'各公司各年销售分析1 (3)'!#REF!</c:f>
            </c:strRef>
          </c:cat>
          <c:val>
            <c:numRef>
              <c:f>'各公司各年销售分析1 (3)'!#REF!</c:f>
            </c:numRef>
          </c:val>
          <c:shape val="box"/>
        </c:ser>
        <c:shape val="box"/>
        <c:axId val="519629"/>
        <c:axId val="4676662"/>
      </c:bar3DChart>
      <c:catAx>
        <c:axId val="519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76662"/>
        <c:crosses val="autoZero"/>
        <c:auto val="1"/>
        <c:lblOffset val="100"/>
        <c:tickLblSkip val="1"/>
        <c:noMultiLvlLbl val="0"/>
      </c:catAx>
      <c:valAx>
        <c:axId val="46766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9629"/>
        <c:crossesAt val="1"/>
        <c:crossBetween val="between"/>
        <c:dispUnits/>
      </c:valAx>
      <c:spPr>
        <a:noFill/>
        <a:ln w="3175">
          <a:noFill/>
        </a:ln>
      </c:spPr>
    </c:plotArea>
    <c:floor>
      <c:spPr>
        <a:noFill/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各公司隔年广告投入产出比例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955"/>
          <c:w val="0.8845"/>
          <c:h val="0.50425"/>
        </c:manualLayout>
      </c:layout>
      <c:lineChart>
        <c:grouping val="stacked"/>
        <c:varyColors val="0"/>
        <c:ser>
          <c:idx val="0"/>
          <c:order val="0"/>
          <c:tx>
            <c:strRef>
              <c:f>'各公司各年销售分析1 (3)'!$A$5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'各公司各年销售分析1 (3)'!$B$4:$G$4</c:f>
              <c:strCache/>
            </c:strRef>
          </c:cat>
          <c:val>
            <c:numRef>
              <c:f>'各公司各年销售分析1 (3)'!$B$5:$G$5</c:f>
              <c:numCache/>
            </c:numRef>
          </c:val>
          <c:smooth val="0"/>
        </c:ser>
        <c:ser>
          <c:idx val="1"/>
          <c:order val="1"/>
          <c:tx>
            <c:strRef>
              <c:f>'各公司各年销售分析1 (3)'!$A$6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'各公司各年销售分析1 (3)'!$B$4:$G$4</c:f>
              <c:strCache/>
            </c:strRef>
          </c:cat>
          <c:val>
            <c:numRef>
              <c:f>'各公司各年销售分析1 (3)'!$B$6:$G$6</c:f>
              <c:numCache/>
            </c:numRef>
          </c:val>
          <c:smooth val="0"/>
        </c:ser>
        <c:ser>
          <c:idx val="2"/>
          <c:order val="2"/>
          <c:tx>
            <c:strRef>
              <c:f>'各公司各年销售分析1 (3)'!$A$7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'各公司各年销售分析1 (3)'!$B$4:$G$4</c:f>
              <c:strCache/>
            </c:strRef>
          </c:cat>
          <c:val>
            <c:numRef>
              <c:f>'各公司各年销售分析1 (3)'!$B$7:$G$7</c:f>
              <c:numCache/>
            </c:numRef>
          </c:val>
          <c:smooth val="0"/>
        </c:ser>
        <c:ser>
          <c:idx val="3"/>
          <c:order val="3"/>
          <c:tx>
            <c:strRef>
              <c:f>'各公司各年销售分析1 (3)'!$A$8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'各公司各年销售分析1 (3)'!$B$4:$G$4</c:f>
              <c:strCache/>
            </c:strRef>
          </c:cat>
          <c:val>
            <c:numRef>
              <c:f>'各公司各年销售分析1 (3)'!$B$8:$G$8</c:f>
              <c:numCache/>
            </c:numRef>
          </c:val>
          <c:smooth val="0"/>
        </c:ser>
        <c:ser>
          <c:idx val="4"/>
          <c:order val="4"/>
          <c:tx>
            <c:strRef>
              <c:f>'各公司各年销售分析1 (3)'!$A$9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'各公司各年销售分析1 (3)'!$B$4:$G$4</c:f>
              <c:strCache/>
            </c:strRef>
          </c:cat>
          <c:val>
            <c:numRef>
              <c:f>'各公司各年销售分析1 (3)'!$B$9:$G$9</c:f>
              <c:numCache/>
            </c:numRef>
          </c:val>
          <c:smooth val="0"/>
        </c:ser>
        <c:ser>
          <c:idx val="5"/>
          <c:order val="5"/>
          <c:tx>
            <c:strRef>
              <c:f>'各公司各年销售分析1 (3)'!$A$10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'各公司各年销售分析1 (3)'!$B$4:$G$4</c:f>
              <c:strCache/>
            </c:strRef>
          </c:cat>
          <c:val>
            <c:numRef>
              <c:f>'各公司各年销售分析1 (3)'!$B$10:$G$10</c:f>
              <c:numCache/>
            </c:numRef>
          </c:val>
          <c:smooth val="0"/>
        </c:ser>
        <c:marker val="1"/>
        <c:axId val="42089959"/>
        <c:axId val="43265312"/>
      </c:line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265312"/>
        <c:crosses val="autoZero"/>
        <c:auto val="1"/>
        <c:lblOffset val="100"/>
        <c:tickLblSkip val="1"/>
        <c:noMultiLvlLbl val="0"/>
      </c:catAx>
      <c:valAx>
        <c:axId val="432653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089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88525"/>
          <c:w val="0.46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各公司各年综合市场占有率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20575"/>
          <c:w val="0.914"/>
          <c:h val="0.50925"/>
        </c:manualLayout>
      </c:layout>
      <c:lineChart>
        <c:grouping val="stacked"/>
        <c:varyColors val="0"/>
        <c:ser>
          <c:idx val="0"/>
          <c:order val="0"/>
          <c:tx>
            <c:strRef>
              <c:f>'各公司各年销售分析1 (3)'!$A$15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'各公司各年销售分析1 (3)'!$B$14:$G$14</c:f>
              <c:strCache/>
            </c:strRef>
          </c:cat>
          <c:val>
            <c:numRef>
              <c:f>'各公司各年销售分析1 (3)'!$B$15:$G$15</c:f>
              <c:numCache/>
            </c:numRef>
          </c:val>
          <c:smooth val="0"/>
        </c:ser>
        <c:ser>
          <c:idx val="1"/>
          <c:order val="1"/>
          <c:tx>
            <c:strRef>
              <c:f>'各公司各年销售分析1 (3)'!$A$16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'各公司各年销售分析1 (3)'!$B$14:$G$14</c:f>
              <c:strCache/>
            </c:strRef>
          </c:cat>
          <c:val>
            <c:numRef>
              <c:f>'各公司各年销售分析1 (3)'!$B$16:$G$16</c:f>
              <c:numCache/>
            </c:numRef>
          </c:val>
          <c:smooth val="0"/>
        </c:ser>
        <c:ser>
          <c:idx val="2"/>
          <c:order val="2"/>
          <c:tx>
            <c:strRef>
              <c:f>'各公司各年销售分析1 (3)'!$A$17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'各公司各年销售分析1 (3)'!$B$14:$G$14</c:f>
              <c:strCache/>
            </c:strRef>
          </c:cat>
          <c:val>
            <c:numRef>
              <c:f>'各公司各年销售分析1 (3)'!$B$17:$G$17</c:f>
              <c:numCache/>
            </c:numRef>
          </c:val>
          <c:smooth val="0"/>
        </c:ser>
        <c:ser>
          <c:idx val="3"/>
          <c:order val="3"/>
          <c:tx>
            <c:strRef>
              <c:f>'各公司各年销售分析1 (3)'!$A$18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'各公司各年销售分析1 (3)'!$B$14:$G$14</c:f>
              <c:strCache/>
            </c:strRef>
          </c:cat>
          <c:val>
            <c:numRef>
              <c:f>'各公司各年销售分析1 (3)'!$B$18:$G$18</c:f>
              <c:numCache/>
            </c:numRef>
          </c:val>
          <c:smooth val="0"/>
        </c:ser>
        <c:ser>
          <c:idx val="4"/>
          <c:order val="4"/>
          <c:tx>
            <c:strRef>
              <c:f>'各公司各年销售分析1 (3)'!$A$19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'各公司各年销售分析1 (3)'!$B$14:$G$14</c:f>
              <c:strCache/>
            </c:strRef>
          </c:cat>
          <c:val>
            <c:numRef>
              <c:f>'各公司各年销售分析1 (3)'!$B$19:$G$19</c:f>
              <c:numCache/>
            </c:numRef>
          </c:val>
          <c:smooth val="0"/>
        </c:ser>
        <c:ser>
          <c:idx val="5"/>
          <c:order val="5"/>
          <c:tx>
            <c:strRef>
              <c:f>'各公司各年销售分析1 (3)'!$A$20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'各公司各年销售分析1 (3)'!$B$14:$G$14</c:f>
              <c:strCache/>
            </c:strRef>
          </c:cat>
          <c:val>
            <c:numRef>
              <c:f>'各公司各年销售分析1 (3)'!$B$20:$G$20</c:f>
              <c:numCache/>
            </c:numRef>
          </c:val>
          <c:smooth val="0"/>
        </c:ser>
        <c:marker val="1"/>
        <c:axId val="53843489"/>
        <c:axId val="14829354"/>
      </c:line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829354"/>
        <c:crosses val="autoZero"/>
        <c:auto val="1"/>
        <c:lblOffset val="100"/>
        <c:tickLblSkip val="1"/>
        <c:noMultiLvlLbl val="0"/>
      </c:catAx>
      <c:valAx>
        <c:axId val="148293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843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"/>
          <c:y val="0.88475"/>
          <c:w val="0.41625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经常性费用占销售收入的比例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9425"/>
          <c:w val="0.9125"/>
          <c:h val="0.5315"/>
        </c:manualLayout>
      </c:layout>
      <c:lineChart>
        <c:grouping val="standard"/>
        <c:varyColors val="0"/>
        <c:ser>
          <c:idx val="0"/>
          <c:order val="0"/>
          <c:tx>
            <c:strRef>
              <c:f>'各公司各年销售分析1 (3)'!$A$25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'各公司各年销售分析1 (3)'!$B$24:$G$24</c:f>
              <c:strCache/>
            </c:strRef>
          </c:cat>
          <c:val>
            <c:numRef>
              <c:f>'各公司各年销售分析1 (3)'!$B$25:$G$25</c:f>
              <c:numCache/>
            </c:numRef>
          </c:val>
          <c:smooth val="0"/>
        </c:ser>
        <c:ser>
          <c:idx val="1"/>
          <c:order val="1"/>
          <c:tx>
            <c:strRef>
              <c:f>'各公司各年销售分析1 (3)'!$A$26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'各公司各年销售分析1 (3)'!$B$24:$G$24</c:f>
              <c:strCache/>
            </c:strRef>
          </c:cat>
          <c:val>
            <c:numRef>
              <c:f>'各公司各年销售分析1 (3)'!$B$26:$G$26</c:f>
              <c:numCache/>
            </c:numRef>
          </c:val>
          <c:smooth val="0"/>
        </c:ser>
        <c:ser>
          <c:idx val="2"/>
          <c:order val="2"/>
          <c:tx>
            <c:strRef>
              <c:f>'各公司各年销售分析1 (3)'!$A$27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'各公司各年销售分析1 (3)'!$B$24:$G$24</c:f>
              <c:strCache/>
            </c:strRef>
          </c:cat>
          <c:val>
            <c:numRef>
              <c:f>'各公司各年销售分析1 (3)'!$B$27:$G$27</c:f>
              <c:numCache/>
            </c:numRef>
          </c:val>
          <c:smooth val="0"/>
        </c:ser>
        <c:ser>
          <c:idx val="3"/>
          <c:order val="3"/>
          <c:tx>
            <c:strRef>
              <c:f>'各公司各年销售分析1 (3)'!$A$28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'各公司各年销售分析1 (3)'!$B$24:$G$24</c:f>
              <c:strCache/>
            </c:strRef>
          </c:cat>
          <c:val>
            <c:numRef>
              <c:f>'各公司各年销售分析1 (3)'!$B$28:$G$28</c:f>
              <c:numCache/>
            </c:numRef>
          </c:val>
          <c:smooth val="0"/>
        </c:ser>
        <c:ser>
          <c:idx val="4"/>
          <c:order val="4"/>
          <c:tx>
            <c:strRef>
              <c:f>'各公司各年销售分析1 (3)'!$A$29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'各公司各年销售分析1 (3)'!$B$24:$G$24</c:f>
              <c:strCache/>
            </c:strRef>
          </c:cat>
          <c:val>
            <c:numRef>
              <c:f>'各公司各年销售分析1 (3)'!$B$29:$G$29</c:f>
              <c:numCache/>
            </c:numRef>
          </c:val>
          <c:smooth val="0"/>
        </c:ser>
        <c:ser>
          <c:idx val="5"/>
          <c:order val="5"/>
          <c:tx>
            <c:strRef>
              <c:f>'各公司各年销售分析1 (3)'!$A$30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'各公司各年销售分析1 (3)'!$B$24:$G$24</c:f>
              <c:strCache/>
            </c:strRef>
          </c:cat>
          <c:val>
            <c:numRef>
              <c:f>'各公司各年销售分析1 (3)'!$B$30:$G$30</c:f>
              <c:numCache/>
            </c:numRef>
          </c:val>
          <c:smooth val="0"/>
        </c:ser>
        <c:axId val="66355323"/>
        <c:axId val="60326996"/>
      </c:line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326996"/>
        <c:crosses val="autoZero"/>
        <c:auto val="1"/>
        <c:lblOffset val="100"/>
        <c:tickLblSkip val="1"/>
        <c:noMultiLvlLbl val="0"/>
      </c:catAx>
      <c:valAx>
        <c:axId val="603269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355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25"/>
          <c:y val="0.89175"/>
          <c:w val="0.379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广告投入产出分析</a:t>
            </a:r>
          </a:p>
        </c:rich>
      </c:tx>
      <c:layout>
        <c:manualLayout>
          <c:xMode val="factor"/>
          <c:yMode val="factor"/>
          <c:x val="-0.009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75"/>
          <c:y val="0.15775"/>
          <c:w val="0.81875"/>
          <c:h val="0.3885"/>
        </c:manualLayout>
      </c:layout>
      <c:lineChart>
        <c:grouping val="standard"/>
        <c:varyColors val="0"/>
        <c:ser>
          <c:idx val="0"/>
          <c:order val="0"/>
          <c:tx>
            <c:strRef>
              <c:f>'各公司各年销售分析1 (3)'!$A$5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'各公司各年销售分析1 (3)'!$B$4:$G$4</c:f>
              <c:strCache/>
            </c:strRef>
          </c:cat>
          <c:val>
            <c:numRef>
              <c:f>'各公司各年销售分析1 (3)'!$B$5:$G$5</c:f>
              <c:numCache/>
            </c:numRef>
          </c:val>
          <c:smooth val="0"/>
        </c:ser>
        <c:ser>
          <c:idx val="1"/>
          <c:order val="1"/>
          <c:tx>
            <c:strRef>
              <c:f>'各公司各年销售分析1 (3)'!$A$6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'各公司各年销售分析1 (3)'!$B$4:$G$4</c:f>
              <c:strCache/>
            </c:strRef>
          </c:cat>
          <c:val>
            <c:numRef>
              <c:f>'各公司各年销售分析1 (3)'!$B$6:$G$6</c:f>
              <c:numCache/>
            </c:numRef>
          </c:val>
          <c:smooth val="0"/>
        </c:ser>
        <c:ser>
          <c:idx val="2"/>
          <c:order val="2"/>
          <c:tx>
            <c:strRef>
              <c:f>'各公司各年销售分析1 (3)'!$A$7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'各公司各年销售分析1 (3)'!$B$4:$G$4</c:f>
              <c:strCache/>
            </c:strRef>
          </c:cat>
          <c:val>
            <c:numRef>
              <c:f>'各公司各年销售分析1 (3)'!$B$7:$G$7</c:f>
              <c:numCache/>
            </c:numRef>
          </c:val>
          <c:smooth val="0"/>
        </c:ser>
        <c:ser>
          <c:idx val="3"/>
          <c:order val="3"/>
          <c:tx>
            <c:strRef>
              <c:f>'各公司各年销售分析1 (3)'!$A$8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'各公司各年销售分析1 (3)'!$B$4:$G$4</c:f>
              <c:strCache/>
            </c:strRef>
          </c:cat>
          <c:val>
            <c:numRef>
              <c:f>'各公司各年销售分析1 (3)'!$B$8:$G$8</c:f>
              <c:numCache/>
            </c:numRef>
          </c:val>
          <c:smooth val="0"/>
        </c:ser>
        <c:ser>
          <c:idx val="4"/>
          <c:order val="4"/>
          <c:tx>
            <c:strRef>
              <c:f>'各公司各年销售分析1 (3)'!$A$9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'各公司各年销售分析1 (3)'!$B$4:$G$4</c:f>
              <c:strCache/>
            </c:strRef>
          </c:cat>
          <c:val>
            <c:numRef>
              <c:f>'各公司各年销售分析1 (3)'!$B$9:$G$9</c:f>
              <c:numCache/>
            </c:numRef>
          </c:val>
          <c:smooth val="0"/>
        </c:ser>
        <c:ser>
          <c:idx val="5"/>
          <c:order val="5"/>
          <c:tx>
            <c:strRef>
              <c:f>'各公司各年销售分析1 (3)'!$A$10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'各公司各年销售分析1 (3)'!$B$4:$G$4</c:f>
              <c:strCache/>
            </c:strRef>
          </c:cat>
          <c:val>
            <c:numRef>
              <c:f>'各公司各年销售分析1 (3)'!$B$10:$G$10</c:f>
              <c:numCache/>
            </c:numRef>
          </c:val>
          <c:smooth val="0"/>
        </c:ser>
        <c:marker val="1"/>
        <c:axId val="6072053"/>
        <c:axId val="54648478"/>
      </c:lineChart>
      <c:catAx>
        <c:axId val="6072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648478"/>
        <c:crosses val="autoZero"/>
        <c:auto val="1"/>
        <c:lblOffset val="100"/>
        <c:tickLblSkip val="6"/>
        <c:noMultiLvlLbl val="0"/>
      </c:catAx>
      <c:valAx>
        <c:axId val="546484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720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市场占有率分析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7725"/>
          <c:y val="0.12925"/>
          <c:w val="0.7835"/>
          <c:h val="0.44025"/>
        </c:manualLayout>
      </c:layout>
      <c:lineChart>
        <c:grouping val="standard"/>
        <c:varyColors val="0"/>
        <c:ser>
          <c:idx val="0"/>
          <c:order val="0"/>
          <c:tx>
            <c:strRef>
              <c:f>'各公司各年销售分析1 (3)'!$A$15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'各公司各年销售分析1 (3)'!$B$14:$G$14</c:f>
              <c:strCache/>
            </c:strRef>
          </c:cat>
          <c:val>
            <c:numRef>
              <c:f>'各公司各年销售分析1 (3)'!$B$15:$G$15</c:f>
              <c:numCache/>
            </c:numRef>
          </c:val>
          <c:smooth val="0"/>
        </c:ser>
        <c:ser>
          <c:idx val="1"/>
          <c:order val="1"/>
          <c:tx>
            <c:strRef>
              <c:f>'各公司各年销售分析1 (3)'!$A$16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'各公司各年销售分析1 (3)'!$B$14:$G$14</c:f>
              <c:strCache/>
            </c:strRef>
          </c:cat>
          <c:val>
            <c:numRef>
              <c:f>'各公司各年销售分析1 (3)'!$B$16:$G$16</c:f>
              <c:numCache/>
            </c:numRef>
          </c:val>
          <c:smooth val="0"/>
        </c:ser>
        <c:ser>
          <c:idx val="2"/>
          <c:order val="2"/>
          <c:tx>
            <c:strRef>
              <c:f>'各公司各年销售分析1 (3)'!$A$17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'各公司各年销售分析1 (3)'!$B$14:$G$14</c:f>
              <c:strCache/>
            </c:strRef>
          </c:cat>
          <c:val>
            <c:numRef>
              <c:f>'各公司各年销售分析1 (3)'!$B$17:$G$17</c:f>
              <c:numCache/>
            </c:numRef>
          </c:val>
          <c:smooth val="0"/>
        </c:ser>
        <c:ser>
          <c:idx val="3"/>
          <c:order val="3"/>
          <c:tx>
            <c:strRef>
              <c:f>'各公司各年销售分析1 (3)'!$A$18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'各公司各年销售分析1 (3)'!$B$14:$G$14</c:f>
              <c:strCache/>
            </c:strRef>
          </c:cat>
          <c:val>
            <c:numRef>
              <c:f>'各公司各年销售分析1 (3)'!$B$18:$G$18</c:f>
              <c:numCache/>
            </c:numRef>
          </c:val>
          <c:smooth val="0"/>
        </c:ser>
        <c:ser>
          <c:idx val="4"/>
          <c:order val="4"/>
          <c:tx>
            <c:strRef>
              <c:f>'各公司各年销售分析1 (3)'!$A$19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'各公司各年销售分析1 (3)'!$B$14:$G$14</c:f>
              <c:strCache/>
            </c:strRef>
          </c:cat>
          <c:val>
            <c:numRef>
              <c:f>'各公司各年销售分析1 (3)'!$B$19:$G$19</c:f>
              <c:numCache/>
            </c:numRef>
          </c:val>
          <c:smooth val="0"/>
        </c:ser>
        <c:ser>
          <c:idx val="5"/>
          <c:order val="5"/>
          <c:tx>
            <c:strRef>
              <c:f>'各公司各年销售分析1 (3)'!$A$20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'各公司各年销售分析1 (3)'!$B$14:$G$14</c:f>
              <c:strCache/>
            </c:strRef>
          </c:cat>
          <c:val>
            <c:numRef>
              <c:f>'各公司各年销售分析1 (3)'!$B$20:$G$20</c:f>
              <c:numCache/>
            </c:numRef>
          </c:val>
          <c:smooth val="0"/>
        </c:ser>
        <c:marker val="1"/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450568"/>
        <c:crosses val="autoZero"/>
        <c:auto val="1"/>
        <c:lblOffset val="100"/>
        <c:tickLblSkip val="6"/>
        <c:noMultiLvlLbl val="0"/>
      </c:catAx>
      <c:valAx>
        <c:axId val="644505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0742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成本分析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525"/>
          <c:y val="0.118"/>
          <c:w val="0.81475"/>
          <c:h val="0.451"/>
        </c:manualLayout>
      </c:layout>
      <c:lineChart>
        <c:grouping val="standard"/>
        <c:varyColors val="0"/>
        <c:ser>
          <c:idx val="0"/>
          <c:order val="0"/>
          <c:tx>
            <c:strRef>
              <c:f>'各公司各年销售分析1 (3)'!$A$25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'各公司各年销售分析1 (3)'!$B$24:$G$24</c:f>
              <c:strCache/>
            </c:strRef>
          </c:cat>
          <c:val>
            <c:numRef>
              <c:f>'各公司各年销售分析1 (3)'!$B$25:$G$25</c:f>
              <c:numCache/>
            </c:numRef>
          </c:val>
          <c:smooth val="0"/>
        </c:ser>
        <c:ser>
          <c:idx val="1"/>
          <c:order val="1"/>
          <c:tx>
            <c:strRef>
              <c:f>'各公司各年销售分析1 (3)'!$A$26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'各公司各年销售分析1 (3)'!$B$24:$G$24</c:f>
              <c:strCache/>
            </c:strRef>
          </c:cat>
          <c:val>
            <c:numRef>
              <c:f>'各公司各年销售分析1 (3)'!$B$26:$G$26</c:f>
              <c:numCache/>
            </c:numRef>
          </c:val>
          <c:smooth val="0"/>
        </c:ser>
        <c:ser>
          <c:idx val="2"/>
          <c:order val="2"/>
          <c:tx>
            <c:strRef>
              <c:f>'各公司各年销售分析1 (3)'!$A$27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'各公司各年销售分析1 (3)'!$B$24:$G$24</c:f>
              <c:strCache/>
            </c:strRef>
          </c:cat>
          <c:val>
            <c:numRef>
              <c:f>'各公司各年销售分析1 (3)'!$B$27:$G$27</c:f>
              <c:numCache/>
            </c:numRef>
          </c:val>
          <c:smooth val="0"/>
        </c:ser>
        <c:ser>
          <c:idx val="3"/>
          <c:order val="3"/>
          <c:tx>
            <c:strRef>
              <c:f>'各公司各年销售分析1 (3)'!$A$28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'各公司各年销售分析1 (3)'!$B$24:$G$24</c:f>
              <c:strCache/>
            </c:strRef>
          </c:cat>
          <c:val>
            <c:numRef>
              <c:f>'各公司各年销售分析1 (3)'!$B$28:$G$28</c:f>
              <c:numCache/>
            </c:numRef>
          </c:val>
          <c:smooth val="0"/>
        </c:ser>
        <c:ser>
          <c:idx val="4"/>
          <c:order val="4"/>
          <c:tx>
            <c:strRef>
              <c:f>'各公司各年销售分析1 (3)'!$A$29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'各公司各年销售分析1 (3)'!$B$24:$G$24</c:f>
              <c:strCache/>
            </c:strRef>
          </c:cat>
          <c:val>
            <c:numRef>
              <c:f>'各公司各年销售分析1 (3)'!$B$29:$G$29</c:f>
              <c:numCache/>
            </c:numRef>
          </c:val>
          <c:smooth val="0"/>
        </c:ser>
        <c:ser>
          <c:idx val="5"/>
          <c:order val="5"/>
          <c:tx>
            <c:strRef>
              <c:f>'各公司各年销售分析1 (3)'!$A$30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'各公司各年销售分析1 (3)'!$B$24:$G$24</c:f>
              <c:strCache/>
            </c:strRef>
          </c:cat>
          <c:val>
            <c:numRef>
              <c:f>'各公司各年销售分析1 (3)'!$B$30:$G$30</c:f>
              <c:numCache/>
            </c:numRef>
          </c:val>
          <c:smooth val="0"/>
        </c:ser>
        <c:marker val="1"/>
        <c:axId val="43184201"/>
        <c:axId val="53113490"/>
      </c:line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113490"/>
        <c:crosses val="autoZero"/>
        <c:auto val="1"/>
        <c:lblOffset val="100"/>
        <c:tickLblSkip val="6"/>
        <c:noMultiLvlLbl val="0"/>
      </c:catAx>
      <c:valAx>
        <c:axId val="531134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1842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本年与上年财务对比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885"/>
          <c:w val="0.9155"/>
          <c:h val="0.52975"/>
        </c:manualLayout>
      </c:layout>
      <c:lineChart>
        <c:grouping val="stacked"/>
        <c:varyColors val="0"/>
        <c:ser>
          <c:idx val="0"/>
          <c:order val="0"/>
          <c:tx>
            <c:strRef>
              <c:f>'财务指标分析2本公司动态'!$K$3</c:f>
              <c:strCache>
                <c:ptCount val="1"/>
                <c:pt idx="0">
                  <c:v>本年数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'财务指标分析2本公司动态'!$L$2:$Q$2</c:f>
              <c:strCache/>
            </c:strRef>
          </c:cat>
          <c:val>
            <c:numRef>
              <c:f>'财务指标分析2本公司动态'!$L$3:$Q$3</c:f>
              <c:numCache/>
            </c:numRef>
          </c:val>
          <c:smooth val="0"/>
        </c:ser>
        <c:ser>
          <c:idx val="1"/>
          <c:order val="1"/>
          <c:tx>
            <c:strRef>
              <c:f>'财务指标分析2本公司动态'!$K$4</c:f>
              <c:strCache>
                <c:ptCount val="1"/>
                <c:pt idx="0">
                  <c:v>上年数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'财务指标分析2本公司动态'!$L$2:$Q$2</c:f>
              <c:strCache/>
            </c:strRef>
          </c:cat>
          <c:val>
            <c:numRef>
              <c:f>'财务指标分析2本公司动态'!$L$4:$Q$4</c:f>
              <c:numCache/>
            </c:numRef>
          </c:val>
          <c:smooth val="0"/>
        </c:ser>
        <c:ser>
          <c:idx val="2"/>
          <c:order val="2"/>
          <c:tx>
            <c:strRef>
              <c:f>'财务指标分析2本公司动态'!$K$5</c:f>
              <c:strCache>
                <c:ptCount val="1"/>
                <c:pt idx="0">
                  <c:v>行业平均数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'财务指标分析2本公司动态'!$L$2:$Q$2</c:f>
              <c:strCache/>
            </c:strRef>
          </c:cat>
          <c:val>
            <c:numRef>
              <c:f>'财务指标分析2本公司动态'!$L$5:$Q$5</c:f>
              <c:numCache/>
            </c:numRef>
          </c:val>
          <c:smooth val="0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259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891"/>
          <c:w val="0.367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0</xdr:col>
      <xdr:colOff>0</xdr:colOff>
      <xdr:row>2</xdr:row>
      <xdr:rowOff>0</xdr:rowOff>
    </xdr:to>
    <xdr:graphicFrame>
      <xdr:nvGraphicFramePr>
        <xdr:cNvPr id="1" name="Chart 9"/>
        <xdr:cNvGraphicFramePr/>
      </xdr:nvGraphicFramePr>
      <xdr:xfrm>
        <a:off x="0" y="400050"/>
        <a:ext cx="0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2" name="Chart 10"/>
        <xdr:cNvGraphicFramePr/>
      </xdr:nvGraphicFramePr>
      <xdr:xfrm>
        <a:off x="0" y="447675"/>
        <a:ext cx="0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57150</xdr:colOff>
      <xdr:row>4</xdr:row>
      <xdr:rowOff>123825</xdr:rowOff>
    </xdr:from>
    <xdr:to>
      <xdr:col>32</xdr:col>
      <xdr:colOff>200025</xdr:colOff>
      <xdr:row>16</xdr:row>
      <xdr:rowOff>114300</xdr:rowOff>
    </xdr:to>
    <xdr:graphicFrame>
      <xdr:nvGraphicFramePr>
        <xdr:cNvPr id="3" name="Chart 11"/>
        <xdr:cNvGraphicFramePr/>
      </xdr:nvGraphicFramePr>
      <xdr:xfrm>
        <a:off x="15201900" y="933450"/>
        <a:ext cx="56292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57150</xdr:colOff>
      <xdr:row>11</xdr:row>
      <xdr:rowOff>9525</xdr:rowOff>
    </xdr:from>
    <xdr:to>
      <xdr:col>36</xdr:col>
      <xdr:colOff>400050</xdr:colOff>
      <xdr:row>21</xdr:row>
      <xdr:rowOff>104775</xdr:rowOff>
    </xdr:to>
    <xdr:graphicFrame>
      <xdr:nvGraphicFramePr>
        <xdr:cNvPr id="4" name="Chart 12"/>
        <xdr:cNvGraphicFramePr/>
      </xdr:nvGraphicFramePr>
      <xdr:xfrm>
        <a:off x="17945100" y="2085975"/>
        <a:ext cx="5829300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428625</xdr:colOff>
      <xdr:row>20</xdr:row>
      <xdr:rowOff>0</xdr:rowOff>
    </xdr:from>
    <xdr:to>
      <xdr:col>35</xdr:col>
      <xdr:colOff>190500</xdr:colOff>
      <xdr:row>31</xdr:row>
      <xdr:rowOff>28575</xdr:rowOff>
    </xdr:to>
    <xdr:graphicFrame>
      <xdr:nvGraphicFramePr>
        <xdr:cNvPr id="5" name="Chart 13"/>
        <xdr:cNvGraphicFramePr/>
      </xdr:nvGraphicFramePr>
      <xdr:xfrm>
        <a:off x="16944975" y="3705225"/>
        <a:ext cx="5934075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371475</xdr:colOff>
      <xdr:row>3</xdr:row>
      <xdr:rowOff>85725</xdr:rowOff>
    </xdr:from>
    <xdr:to>
      <xdr:col>15</xdr:col>
      <xdr:colOff>247650</xdr:colOff>
      <xdr:row>20</xdr:row>
      <xdr:rowOff>28575</xdr:rowOff>
    </xdr:to>
    <xdr:graphicFrame>
      <xdr:nvGraphicFramePr>
        <xdr:cNvPr id="6" name="Chart 14"/>
        <xdr:cNvGraphicFramePr/>
      </xdr:nvGraphicFramePr>
      <xdr:xfrm>
        <a:off x="5229225" y="714375"/>
        <a:ext cx="3990975" cy="3019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66675</xdr:colOff>
      <xdr:row>2</xdr:row>
      <xdr:rowOff>123825</xdr:rowOff>
    </xdr:from>
    <xdr:to>
      <xdr:col>9</xdr:col>
      <xdr:colOff>361950</xdr:colOff>
      <xdr:row>20</xdr:row>
      <xdr:rowOff>19050</xdr:rowOff>
    </xdr:to>
    <xdr:graphicFrame>
      <xdr:nvGraphicFramePr>
        <xdr:cNvPr id="7" name="Chart 15"/>
        <xdr:cNvGraphicFramePr/>
      </xdr:nvGraphicFramePr>
      <xdr:xfrm>
        <a:off x="1619250" y="571500"/>
        <a:ext cx="3600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133350</xdr:colOff>
      <xdr:row>24</xdr:row>
      <xdr:rowOff>76200</xdr:rowOff>
    </xdr:from>
    <xdr:to>
      <xdr:col>12</xdr:col>
      <xdr:colOff>619125</xdr:colOff>
      <xdr:row>45</xdr:row>
      <xdr:rowOff>47625</xdr:rowOff>
    </xdr:to>
    <xdr:graphicFrame>
      <xdr:nvGraphicFramePr>
        <xdr:cNvPr id="8" name="Chart 16"/>
        <xdr:cNvGraphicFramePr/>
      </xdr:nvGraphicFramePr>
      <xdr:xfrm>
        <a:off x="3248025" y="4505325"/>
        <a:ext cx="4286250" cy="3771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171450</xdr:rowOff>
    </xdr:from>
    <xdr:to>
      <xdr:col>17</xdr:col>
      <xdr:colOff>304800</xdr:colOff>
      <xdr:row>18</xdr:row>
      <xdr:rowOff>161925</xdr:rowOff>
    </xdr:to>
    <xdr:graphicFrame>
      <xdr:nvGraphicFramePr>
        <xdr:cNvPr id="1" name="Chart 33"/>
        <xdr:cNvGraphicFramePr/>
      </xdr:nvGraphicFramePr>
      <xdr:xfrm>
        <a:off x="6172200" y="1257300"/>
        <a:ext cx="67151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6032;&#24314;%20Microsoft%20Excel%20&#24037;&#203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财务指标分析2本公司 3,4"/>
      <sheetName val="新增财务指标分析2本公司 56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K46" sqref="K46"/>
    </sheetView>
  </sheetViews>
  <sheetFormatPr defaultColWidth="9.00390625" defaultRowHeight="14.25"/>
  <cols>
    <col min="1" max="1" width="5.625" style="0" customWidth="1"/>
    <col min="2" max="2" width="8.125" style="0" customWidth="1"/>
    <col min="3" max="4" width="6.625" style="0" customWidth="1"/>
    <col min="5" max="5" width="7.125" style="0" customWidth="1"/>
    <col min="6" max="6" width="6.75390625" style="0" customWidth="1"/>
    <col min="7" max="7" width="7.00390625" style="0" customWidth="1"/>
    <col min="8" max="8" width="6.875" style="0" customWidth="1"/>
  </cols>
  <sheetData>
    <row r="1" ht="18.75" customHeight="1">
      <c r="B1" s="69" t="s">
        <v>0</v>
      </c>
    </row>
    <row r="2" ht="16.5" customHeight="1">
      <c r="B2" s="69" t="s">
        <v>1</v>
      </c>
    </row>
    <row r="3" spans="1:8" ht="14.25" customHeight="1">
      <c r="A3" s="15" t="s">
        <v>2</v>
      </c>
      <c r="B3" s="70" t="s">
        <v>3</v>
      </c>
      <c r="C3" s="71"/>
      <c r="D3" s="71"/>
      <c r="E3" s="71"/>
      <c r="F3" s="71"/>
      <c r="G3" s="71"/>
      <c r="H3" s="72"/>
    </row>
    <row r="4" spans="1:8" ht="14.25">
      <c r="A4" s="15"/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</row>
    <row r="5" spans="1:8" ht="14.25">
      <c r="A5" s="19" t="s">
        <v>11</v>
      </c>
      <c r="B5" s="73">
        <v>2.75</v>
      </c>
      <c r="C5" s="73">
        <v>3.2222222222222223</v>
      </c>
      <c r="D5" s="73">
        <v>5.875</v>
      </c>
      <c r="E5" s="73">
        <v>4.181818181818182</v>
      </c>
      <c r="F5" s="73">
        <v>6.083333333333333</v>
      </c>
      <c r="G5" s="73">
        <v>6.3</v>
      </c>
      <c r="H5" s="73">
        <f aca="true" t="shared" si="0" ref="H5:H10">SUM(B5:G5)</f>
        <v>28.412373737373734</v>
      </c>
    </row>
    <row r="6" spans="1:8" ht="14.25">
      <c r="A6" s="19" t="s">
        <v>12</v>
      </c>
      <c r="B6" s="73">
        <v>7.2</v>
      </c>
      <c r="C6" s="73">
        <v>6.25</v>
      </c>
      <c r="D6" s="73">
        <v>4.555555555555555</v>
      </c>
      <c r="E6" s="73">
        <v>6.333333333333333</v>
      </c>
      <c r="F6" s="73">
        <v>15.25</v>
      </c>
      <c r="G6" s="73">
        <v>10</v>
      </c>
      <c r="H6" s="73">
        <f t="shared" si="0"/>
        <v>49.58888888888889</v>
      </c>
    </row>
    <row r="7" spans="1:8" ht="14.25">
      <c r="A7" s="19" t="s">
        <v>13</v>
      </c>
      <c r="B7" s="73">
        <v>2</v>
      </c>
      <c r="C7" s="73">
        <v>2.5</v>
      </c>
      <c r="D7" s="73">
        <v>6.666666666666667</v>
      </c>
      <c r="E7" s="73">
        <v>7.384615384615385</v>
      </c>
      <c r="F7" s="73">
        <v>6.4</v>
      </c>
      <c r="G7" s="73">
        <v>6.166666666666667</v>
      </c>
      <c r="H7" s="73">
        <f t="shared" si="0"/>
        <v>31.117948717948718</v>
      </c>
    </row>
    <row r="8" spans="1:8" ht="14.25">
      <c r="A8" s="19" t="s">
        <v>14</v>
      </c>
      <c r="B8" s="73">
        <v>3.2</v>
      </c>
      <c r="C8" s="73">
        <v>4.125</v>
      </c>
      <c r="D8" s="73">
        <v>10</v>
      </c>
      <c r="E8" s="73">
        <v>7.545454545454546</v>
      </c>
      <c r="F8" s="73">
        <v>7</v>
      </c>
      <c r="G8" s="73">
        <v>6.733333333333333</v>
      </c>
      <c r="H8" s="73">
        <f t="shared" si="0"/>
        <v>38.60378787878788</v>
      </c>
    </row>
    <row r="9" spans="1:8" ht="14.25">
      <c r="A9" s="19" t="s">
        <v>15</v>
      </c>
      <c r="B9" s="73">
        <v>5.2</v>
      </c>
      <c r="C9" s="73">
        <v>3.3333333333333335</v>
      </c>
      <c r="D9" s="73">
        <v>2.7222222222222223</v>
      </c>
      <c r="E9" s="73">
        <v>9.2</v>
      </c>
      <c r="F9" s="73">
        <v>11.875</v>
      </c>
      <c r="G9" s="73">
        <v>8.307692307692308</v>
      </c>
      <c r="H9" s="73">
        <f t="shared" si="0"/>
        <v>40.63824786324786</v>
      </c>
    </row>
    <row r="10" spans="1:8" ht="14.25">
      <c r="A10" s="19" t="s">
        <v>16</v>
      </c>
      <c r="B10" s="73">
        <v>4.4</v>
      </c>
      <c r="C10" s="73">
        <v>5</v>
      </c>
      <c r="D10" s="73">
        <v>6.083333333333333</v>
      </c>
      <c r="E10" s="73">
        <v>11.5</v>
      </c>
      <c r="F10" s="73">
        <v>6</v>
      </c>
      <c r="G10" s="73">
        <v>6.41666666666667</v>
      </c>
      <c r="H10" s="73">
        <f t="shared" si="0"/>
        <v>39.400000000000006</v>
      </c>
    </row>
    <row r="12" spans="2:5" ht="14.25">
      <c r="B12" s="69" t="s">
        <v>17</v>
      </c>
      <c r="E12" s="74"/>
    </row>
    <row r="13" spans="1:7" ht="14.25" customHeight="1">
      <c r="A13" s="75" t="s">
        <v>2</v>
      </c>
      <c r="B13" s="76" t="s">
        <v>18</v>
      </c>
      <c r="C13" s="77"/>
      <c r="D13" s="77"/>
      <c r="E13" s="77"/>
      <c r="F13" s="77"/>
      <c r="G13" s="78"/>
    </row>
    <row r="14" spans="1:7" ht="14.25">
      <c r="A14" s="75"/>
      <c r="B14" s="19" t="s">
        <v>4</v>
      </c>
      <c r="C14" s="19" t="s">
        <v>5</v>
      </c>
      <c r="D14" s="19" t="s">
        <v>6</v>
      </c>
      <c r="E14" s="19" t="s">
        <v>7</v>
      </c>
      <c r="F14" s="19" t="s">
        <v>8</v>
      </c>
      <c r="G14" s="19" t="s">
        <v>9</v>
      </c>
    </row>
    <row r="15" spans="1:7" ht="14.25">
      <c r="A15" s="79" t="s">
        <v>11</v>
      </c>
      <c r="B15" s="80">
        <v>0.09401709401709402</v>
      </c>
      <c r="C15" s="80">
        <v>0.19078947368421054</v>
      </c>
      <c r="D15" s="80">
        <v>0.13428571428571429</v>
      </c>
      <c r="E15" s="80">
        <v>0.11057692307692307</v>
      </c>
      <c r="F15" s="80">
        <v>0.1697674418604651</v>
      </c>
      <c r="G15" s="80">
        <v>0.12778904665314403</v>
      </c>
    </row>
    <row r="16" spans="1:7" ht="14.25">
      <c r="A16" s="79" t="s">
        <v>12</v>
      </c>
      <c r="B16" s="80">
        <v>0.3076923076923077</v>
      </c>
      <c r="C16" s="80">
        <v>0.16447368421052633</v>
      </c>
      <c r="D16" s="80">
        <v>0.11714285714285715</v>
      </c>
      <c r="E16" s="80">
        <v>0.18269230769230768</v>
      </c>
      <c r="F16" s="80">
        <v>0.14186046511627906</v>
      </c>
      <c r="G16" s="80">
        <v>0.14198782961460446</v>
      </c>
    </row>
    <row r="17" spans="1:7" ht="14.25">
      <c r="A17" s="79" t="s">
        <v>13</v>
      </c>
      <c r="B17" s="80">
        <v>0.05128205128205128</v>
      </c>
      <c r="C17" s="80">
        <v>0.09868421052631579</v>
      </c>
      <c r="D17" s="80">
        <v>0.22857142857142856</v>
      </c>
      <c r="E17" s="80">
        <v>0.23076923076923078</v>
      </c>
      <c r="F17" s="80">
        <v>0.14883720930232558</v>
      </c>
      <c r="G17" s="80">
        <v>0.15010141987829614</v>
      </c>
    </row>
    <row r="18" spans="1:7" ht="14.25">
      <c r="A18" s="79" t="s">
        <v>14</v>
      </c>
      <c r="B18" s="80">
        <v>0.13675213675213677</v>
      </c>
      <c r="C18" s="80">
        <v>0.21710526315789475</v>
      </c>
      <c r="D18" s="80">
        <v>0.17142857142857143</v>
      </c>
      <c r="E18" s="80">
        <v>0.19951923076923078</v>
      </c>
      <c r="F18" s="80">
        <v>0.17906976744186046</v>
      </c>
      <c r="G18" s="80">
        <v>0.20486815415821502</v>
      </c>
    </row>
    <row r="19" spans="1:7" ht="14.25">
      <c r="A19" s="79" t="s">
        <v>15</v>
      </c>
      <c r="B19" s="80">
        <v>0.2222222222222222</v>
      </c>
      <c r="C19" s="80">
        <v>0.13157894736842105</v>
      </c>
      <c r="D19" s="80">
        <v>0.14</v>
      </c>
      <c r="E19" s="80">
        <v>0.11057692307692307</v>
      </c>
      <c r="F19" s="80">
        <v>0.22093023255813954</v>
      </c>
      <c r="G19" s="80">
        <v>0.21906693711967545</v>
      </c>
    </row>
    <row r="20" spans="1:7" ht="14.25">
      <c r="A20" s="79" t="s">
        <v>16</v>
      </c>
      <c r="B20" s="80">
        <v>0.18803418803418803</v>
      </c>
      <c r="C20" s="80">
        <v>0.19736842105263158</v>
      </c>
      <c r="D20" s="80">
        <v>0.20857142857142857</v>
      </c>
      <c r="E20" s="80">
        <v>0.1658653846153846</v>
      </c>
      <c r="F20" s="80">
        <v>0.13953488372093023</v>
      </c>
      <c r="G20" s="80">
        <v>0.15618661257606492</v>
      </c>
    </row>
    <row r="22" spans="1:2" ht="14.25">
      <c r="A22" s="69" t="s">
        <v>19</v>
      </c>
      <c r="B22" s="81"/>
    </row>
    <row r="23" spans="1:7" ht="14.25">
      <c r="A23" s="82" t="s">
        <v>2</v>
      </c>
      <c r="B23" s="83" t="s">
        <v>20</v>
      </c>
      <c r="C23" s="84"/>
      <c r="D23" s="84"/>
      <c r="E23" s="84"/>
      <c r="F23" s="84"/>
      <c r="G23" s="85"/>
    </row>
    <row r="24" spans="1:7" ht="14.25">
      <c r="A24" s="86"/>
      <c r="B24" s="19" t="s">
        <v>4</v>
      </c>
      <c r="C24" s="19" t="s">
        <v>5</v>
      </c>
      <c r="D24" s="19" t="s">
        <v>6</v>
      </c>
      <c r="E24" s="19" t="s">
        <v>7</v>
      </c>
      <c r="F24" s="19" t="s">
        <v>8</v>
      </c>
      <c r="G24" s="19" t="s">
        <v>9</v>
      </c>
    </row>
    <row r="25" spans="1:7" ht="14.25">
      <c r="A25" s="87" t="s">
        <v>11</v>
      </c>
      <c r="B25" s="88">
        <v>2.18181818181818</v>
      </c>
      <c r="C25" s="89">
        <v>1.5172413793103448</v>
      </c>
      <c r="D25" s="89">
        <v>0.9787234042553191</v>
      </c>
      <c r="E25" s="89">
        <v>1.108695652173913</v>
      </c>
      <c r="F25" s="89">
        <v>0.8493150684931506</v>
      </c>
      <c r="G25" s="89">
        <v>0.9365079365079365</v>
      </c>
    </row>
    <row r="26" spans="1:7" ht="14.25">
      <c r="A26" s="87" t="s">
        <v>12</v>
      </c>
      <c r="B26" s="88">
        <v>0.9722222222222222</v>
      </c>
      <c r="C26" s="89">
        <v>1.68</v>
      </c>
      <c r="D26" s="89">
        <v>1.3170731707317074</v>
      </c>
      <c r="E26" s="89">
        <v>1.118421052631579</v>
      </c>
      <c r="F26" s="89">
        <v>0.9672131147540983</v>
      </c>
      <c r="G26" s="89">
        <v>0.9142857142857143</v>
      </c>
    </row>
    <row r="27" spans="1:7" ht="14.25">
      <c r="A27" s="87" t="s">
        <v>13</v>
      </c>
      <c r="B27" s="88">
        <v>3.5</v>
      </c>
      <c r="C27" s="89">
        <v>1.9333333333333333</v>
      </c>
      <c r="D27" s="90">
        <v>0.75</v>
      </c>
      <c r="E27" s="89">
        <v>0.7083333333333334</v>
      </c>
      <c r="F27" s="89">
        <v>0.8125</v>
      </c>
      <c r="G27" s="89">
        <v>0.9324324324324325</v>
      </c>
    </row>
    <row r="28" spans="1:7" ht="14.25">
      <c r="A28" s="87" t="s">
        <v>14</v>
      </c>
      <c r="B28" s="88">
        <v>1.6875</v>
      </c>
      <c r="C28" s="89">
        <v>1.2121212121212122</v>
      </c>
      <c r="D28" s="89">
        <v>0.8166666666666667</v>
      </c>
      <c r="E28" s="89">
        <v>0.7831325301204819</v>
      </c>
      <c r="F28" s="89">
        <v>0.8701298701298701</v>
      </c>
      <c r="G28" s="89">
        <v>0.8811881188118812</v>
      </c>
    </row>
    <row r="29" spans="1:7" ht="14.25">
      <c r="A29" s="87" t="s">
        <v>15</v>
      </c>
      <c r="B29" s="88">
        <v>1.1923076923076923</v>
      </c>
      <c r="C29" s="89">
        <v>1.5</v>
      </c>
      <c r="D29" s="89">
        <v>1.4081632653061225</v>
      </c>
      <c r="E29" s="89">
        <v>1.1521739130434783</v>
      </c>
      <c r="F29" s="89">
        <v>0.8105263157894737</v>
      </c>
      <c r="G29" s="89">
        <v>0.6944444444444444</v>
      </c>
    </row>
    <row r="30" spans="1:7" ht="14.25">
      <c r="A30" s="87" t="s">
        <v>16</v>
      </c>
      <c r="B30" s="88">
        <v>1.3181818181818181</v>
      </c>
      <c r="C30" s="89">
        <v>1.2666666666666666</v>
      </c>
      <c r="D30" s="89">
        <v>0.8493150684931506</v>
      </c>
      <c r="E30" s="89">
        <v>0.8260869565217391</v>
      </c>
      <c r="F30" s="89">
        <v>0.9833333333333333</v>
      </c>
      <c r="G30" s="89">
        <v>0.922077922077922</v>
      </c>
    </row>
  </sheetData>
  <sheetProtection/>
  <mergeCells count="3">
    <mergeCell ref="A3:A4"/>
    <mergeCell ref="A13:A14"/>
    <mergeCell ref="A23:A24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119"/>
  <sheetViews>
    <sheetView workbookViewId="0" topLeftCell="A1">
      <selection activeCell="C4" sqref="C4"/>
    </sheetView>
  </sheetViews>
  <sheetFormatPr defaultColWidth="9.00390625" defaultRowHeight="14.25"/>
  <cols>
    <col min="10" max="10" width="16.125" style="0" customWidth="1"/>
    <col min="11" max="11" width="14.00390625" style="0" customWidth="1"/>
  </cols>
  <sheetData>
    <row r="1" spans="1:17" ht="14.25">
      <c r="A1" s="47">
        <v>1</v>
      </c>
      <c r="B1" s="48" t="s">
        <v>21</v>
      </c>
      <c r="C1" s="49"/>
      <c r="D1" s="49"/>
      <c r="E1" s="49"/>
      <c r="F1" s="49"/>
      <c r="G1" s="49"/>
      <c r="H1" s="49"/>
      <c r="J1" s="59">
        <v>1</v>
      </c>
      <c r="K1" s="60" t="str">
        <f>VLOOKUP(J1,$A$1:$H$119,2,0)</f>
        <v>毛利率</v>
      </c>
      <c r="L1" s="61"/>
      <c r="M1" s="61"/>
      <c r="N1" s="61"/>
      <c r="O1" s="61"/>
      <c r="P1" s="61"/>
      <c r="Q1" s="61"/>
    </row>
    <row r="2" spans="1:17" ht="14.25">
      <c r="A2" s="19" t="s">
        <v>22</v>
      </c>
      <c r="B2" s="50" t="s">
        <v>23</v>
      </c>
      <c r="C2" s="41" t="s">
        <v>4</v>
      </c>
      <c r="D2" s="41" t="s">
        <v>5</v>
      </c>
      <c r="E2" s="41" t="s">
        <v>6</v>
      </c>
      <c r="F2" s="41" t="s">
        <v>7</v>
      </c>
      <c r="G2" s="41" t="s">
        <v>8</v>
      </c>
      <c r="H2" s="41" t="s">
        <v>9</v>
      </c>
      <c r="J2" s="62" t="str">
        <f>$J$1&amp;"+1"</f>
        <v>1+1</v>
      </c>
      <c r="K2" s="63" t="str">
        <f aca="true" t="shared" si="0" ref="K2:K7">VLOOKUP(J2,$A$1:$H$119,2,0)</f>
        <v>项目</v>
      </c>
      <c r="L2" s="64" t="str">
        <f aca="true" t="shared" si="1" ref="L2:L7">VLOOKUP(J2,$A$1:$H$119,3,0)</f>
        <v>第1年</v>
      </c>
      <c r="M2" s="64" t="str">
        <f aca="true" t="shared" si="2" ref="M2:M7">VLOOKUP(J2,$A$1:$H$119,4,0)</f>
        <v>第2年</v>
      </c>
      <c r="N2" s="64" t="str">
        <f aca="true" t="shared" si="3" ref="N2:N7">VLOOKUP(J2,$A$1:$H$119,5,0)</f>
        <v>第3年</v>
      </c>
      <c r="O2" s="64" t="str">
        <f aca="true" t="shared" si="4" ref="O2:O7">VLOOKUP(J2,$A$1:$H$119,6,0)</f>
        <v>第4年</v>
      </c>
      <c r="P2" s="64" t="str">
        <f aca="true" t="shared" si="5" ref="P2:P7">VLOOKUP(J2,$A$1:$H$119,7,0)</f>
        <v>第5年</v>
      </c>
      <c r="Q2" s="64" t="str">
        <f aca="true" t="shared" si="6" ref="Q2:Q7">VLOOKUP(J2,$A$1:$H$119,8,0)</f>
        <v>第6年</v>
      </c>
    </row>
    <row r="3" spans="1:17" ht="14.25">
      <c r="A3" s="19" t="s">
        <v>24</v>
      </c>
      <c r="B3" s="50" t="s">
        <v>25</v>
      </c>
      <c r="C3" s="51">
        <v>0.6363636363636364</v>
      </c>
      <c r="D3" s="51">
        <v>0.6</v>
      </c>
      <c r="E3" s="51">
        <v>0.589041095890411</v>
      </c>
      <c r="F3" s="51">
        <v>0.5942028985507246</v>
      </c>
      <c r="G3" s="51">
        <v>0.5333333333333333</v>
      </c>
      <c r="H3" s="51">
        <v>0.5194805194805194</v>
      </c>
      <c r="J3" s="62" t="str">
        <f>$J$1&amp;"+2"</f>
        <v>1+2</v>
      </c>
      <c r="K3" s="63" t="str">
        <f t="shared" si="0"/>
        <v>本年数</v>
      </c>
      <c r="L3" s="64">
        <f t="shared" si="1"/>
        <v>0.6363636363636364</v>
      </c>
      <c r="M3" s="64">
        <f t="shared" si="2"/>
        <v>0.6</v>
      </c>
      <c r="N3" s="64">
        <f t="shared" si="3"/>
        <v>0.589041095890411</v>
      </c>
      <c r="O3" s="64">
        <f t="shared" si="4"/>
        <v>0.5942028985507246</v>
      </c>
      <c r="P3" s="64">
        <f t="shared" si="5"/>
        <v>0.5333333333333333</v>
      </c>
      <c r="Q3" s="64">
        <f t="shared" si="6"/>
        <v>0.5194805194805194</v>
      </c>
    </row>
    <row r="4" spans="1:17" ht="14.25">
      <c r="A4" s="19" t="s">
        <v>26</v>
      </c>
      <c r="B4" s="50" t="s">
        <v>27</v>
      </c>
      <c r="C4" s="51"/>
      <c r="D4" s="51">
        <v>0.6363636363636364</v>
      </c>
      <c r="E4" s="51">
        <v>0.6</v>
      </c>
      <c r="F4" s="51">
        <v>0.589041095890411</v>
      </c>
      <c r="G4" s="51">
        <v>0.5942028985507246</v>
      </c>
      <c r="H4" s="51">
        <v>0.5333333333333333</v>
      </c>
      <c r="J4" s="62" t="str">
        <f>$J$1&amp;"+3"</f>
        <v>1+3</v>
      </c>
      <c r="K4" s="63" t="str">
        <f t="shared" si="0"/>
        <v>上年数</v>
      </c>
      <c r="L4" s="64">
        <f t="shared" si="1"/>
        <v>0</v>
      </c>
      <c r="M4" s="64">
        <f t="shared" si="2"/>
        <v>0.6363636363636364</v>
      </c>
      <c r="N4" s="64">
        <f t="shared" si="3"/>
        <v>0.6</v>
      </c>
      <c r="O4" s="64">
        <f t="shared" si="4"/>
        <v>0.589041095890411</v>
      </c>
      <c r="P4" s="64">
        <f t="shared" si="5"/>
        <v>0.5942028985507246</v>
      </c>
      <c r="Q4" s="64">
        <f t="shared" si="6"/>
        <v>0.5333333333333333</v>
      </c>
    </row>
    <row r="5" spans="1:17" ht="14.25">
      <c r="A5" s="19" t="s">
        <v>28</v>
      </c>
      <c r="B5" s="50" t="s">
        <v>29</v>
      </c>
      <c r="C5" s="51"/>
      <c r="D5" s="51">
        <f>(D3+D4)/2</f>
        <v>0.6181818181818182</v>
      </c>
      <c r="E5" s="51">
        <f>(E3+E4)/2</f>
        <v>0.5945205479452055</v>
      </c>
      <c r="F5" s="51">
        <f>(F3+F4)/2</f>
        <v>0.5916219972205679</v>
      </c>
      <c r="G5" s="51">
        <f>(G3+G4)/2</f>
        <v>0.5637681159420289</v>
      </c>
      <c r="H5" s="51">
        <f>(H3+H4)/2</f>
        <v>0.5264069264069264</v>
      </c>
      <c r="J5" s="62" t="str">
        <f>$J$1&amp;"+4"</f>
        <v>1+4</v>
      </c>
      <c r="K5" s="63" t="str">
        <f t="shared" si="0"/>
        <v>行业平均数</v>
      </c>
      <c r="L5" s="64">
        <f t="shared" si="1"/>
        <v>0</v>
      </c>
      <c r="M5" s="64">
        <f t="shared" si="2"/>
        <v>0.6181818181818182</v>
      </c>
      <c r="N5" s="64">
        <f t="shared" si="3"/>
        <v>0.5945205479452055</v>
      </c>
      <c r="O5" s="64">
        <f t="shared" si="4"/>
        <v>0.5916219972205679</v>
      </c>
      <c r="P5" s="64">
        <f t="shared" si="5"/>
        <v>0.5637681159420289</v>
      </c>
      <c r="Q5" s="64">
        <f t="shared" si="6"/>
        <v>0.5264069264069264</v>
      </c>
    </row>
    <row r="6" spans="1:17" ht="14.25">
      <c r="A6" s="19" t="s">
        <v>30</v>
      </c>
      <c r="B6" s="50" t="s">
        <v>31</v>
      </c>
      <c r="C6" s="51"/>
      <c r="D6" s="51">
        <f>D3-D4</f>
        <v>-0.036363636363636376</v>
      </c>
      <c r="E6" s="51">
        <f>E3-E4</f>
        <v>-0.010958904109588996</v>
      </c>
      <c r="F6" s="51">
        <f>F3-F4</f>
        <v>0.00516180266031363</v>
      </c>
      <c r="G6" s="51">
        <f>G3-G4</f>
        <v>-0.060869565217391286</v>
      </c>
      <c r="H6" s="51">
        <f>H3-H4</f>
        <v>-0.013852813852813894</v>
      </c>
      <c r="J6" s="62" t="str">
        <f>$J$1&amp;"+5"</f>
        <v>1+5</v>
      </c>
      <c r="K6" s="63" t="str">
        <f t="shared" si="0"/>
        <v>同期增减</v>
      </c>
      <c r="L6" s="64">
        <f t="shared" si="1"/>
        <v>0</v>
      </c>
      <c r="M6" s="64">
        <f t="shared" si="2"/>
        <v>-0.036363636363636376</v>
      </c>
      <c r="N6" s="64">
        <f t="shared" si="3"/>
        <v>-0.010958904109588996</v>
      </c>
      <c r="O6" s="64">
        <f t="shared" si="4"/>
        <v>0.00516180266031363</v>
      </c>
      <c r="P6" s="64">
        <f t="shared" si="5"/>
        <v>-0.060869565217391286</v>
      </c>
      <c r="Q6" s="64">
        <f t="shared" si="6"/>
        <v>-0.013852813852813894</v>
      </c>
    </row>
    <row r="7" spans="1:17" ht="14.25">
      <c r="A7" s="19" t="s">
        <v>32</v>
      </c>
      <c r="B7" s="50" t="s">
        <v>33</v>
      </c>
      <c r="C7" s="51"/>
      <c r="D7" s="51">
        <f>D5-D4</f>
        <v>-0.018181818181818188</v>
      </c>
      <c r="E7" s="51">
        <f>E5-E4</f>
        <v>-0.005479452054794498</v>
      </c>
      <c r="F7" s="51">
        <f>F5-F4</f>
        <v>0.0025809013301568706</v>
      </c>
      <c r="G7" s="51">
        <f>G5-G4</f>
        <v>-0.0304347826086957</v>
      </c>
      <c r="H7" s="51">
        <f>H5-H4</f>
        <v>-0.006926406926406892</v>
      </c>
      <c r="J7" s="62" t="str">
        <f>$J$1&amp;"+6"</f>
        <v>1+6</v>
      </c>
      <c r="K7" s="63" t="str">
        <f t="shared" si="0"/>
        <v>比行业增减</v>
      </c>
      <c r="L7" s="64">
        <f t="shared" si="1"/>
        <v>0</v>
      </c>
      <c r="M7" s="64">
        <f t="shared" si="2"/>
        <v>-0.018181818181818188</v>
      </c>
      <c r="N7" s="64">
        <f t="shared" si="3"/>
        <v>-0.005479452054794498</v>
      </c>
      <c r="O7" s="64">
        <f t="shared" si="4"/>
        <v>0.0025809013301568706</v>
      </c>
      <c r="P7" s="64">
        <f t="shared" si="5"/>
        <v>-0.0304347826086957</v>
      </c>
      <c r="Q7" s="64">
        <f t="shared" si="6"/>
        <v>-0.006926406926406892</v>
      </c>
    </row>
    <row r="8" spans="1:8" ht="14.25">
      <c r="A8" s="52"/>
      <c r="B8" s="53"/>
      <c r="C8" s="54"/>
      <c r="D8" s="54"/>
      <c r="E8" s="54"/>
      <c r="F8" s="54"/>
      <c r="G8" s="54"/>
      <c r="H8" s="54"/>
    </row>
    <row r="9" spans="1:8" ht="14.25">
      <c r="A9" s="52">
        <v>2</v>
      </c>
      <c r="B9" s="48" t="s">
        <v>34</v>
      </c>
      <c r="C9" s="54"/>
      <c r="D9" s="54"/>
      <c r="E9" s="54"/>
      <c r="F9" s="54"/>
      <c r="G9" s="54"/>
      <c r="H9" s="54"/>
    </row>
    <row r="10" spans="1:12" ht="14.25">
      <c r="A10" s="19" t="s">
        <v>35</v>
      </c>
      <c r="B10" s="50" t="s">
        <v>23</v>
      </c>
      <c r="C10" s="55" t="s">
        <v>4</v>
      </c>
      <c r="D10" s="55" t="s">
        <v>5</v>
      </c>
      <c r="E10" s="55" t="s">
        <v>6</v>
      </c>
      <c r="F10" s="55" t="s">
        <v>7</v>
      </c>
      <c r="G10" s="55" t="s">
        <v>8</v>
      </c>
      <c r="H10" s="55" t="s">
        <v>9</v>
      </c>
      <c r="L10" s="65"/>
    </row>
    <row r="11" spans="1:8" ht="14.25">
      <c r="A11" s="19" t="s">
        <v>36</v>
      </c>
      <c r="B11" s="50" t="s">
        <v>25</v>
      </c>
      <c r="C11" s="51">
        <v>-0.5454545454545454</v>
      </c>
      <c r="D11" s="51">
        <v>-0.6333333333333333</v>
      </c>
      <c r="E11" s="51">
        <v>0.0273972602739726</v>
      </c>
      <c r="F11" s="51">
        <v>0.15942028985507245</v>
      </c>
      <c r="G11" s="51">
        <v>0.08333333333333333</v>
      </c>
      <c r="H11" s="51">
        <v>0.012987012987012988</v>
      </c>
    </row>
    <row r="12" spans="1:8" ht="14.25">
      <c r="A12" s="19" t="s">
        <v>37</v>
      </c>
      <c r="B12" s="50" t="s">
        <v>27</v>
      </c>
      <c r="C12" s="51"/>
      <c r="D12" s="51">
        <v>-0.5454545454545454</v>
      </c>
      <c r="E12" s="51">
        <v>-0.6333333333333333</v>
      </c>
      <c r="F12" s="51">
        <v>0.0273972602739726</v>
      </c>
      <c r="G12" s="51">
        <v>0.15942028985507245</v>
      </c>
      <c r="H12" s="51">
        <v>0.08333333333333333</v>
      </c>
    </row>
    <row r="13" spans="1:8" ht="14.25">
      <c r="A13" s="19" t="s">
        <v>38</v>
      </c>
      <c r="B13" s="50" t="s">
        <v>29</v>
      </c>
      <c r="C13" s="51"/>
      <c r="D13" s="51">
        <f>(D11+D12)/2</f>
        <v>-0.5893939393939394</v>
      </c>
      <c r="E13" s="51">
        <f>(E11+E12)/2</f>
        <v>-0.30296803652968035</v>
      </c>
      <c r="F13" s="51">
        <f>(F11+F12)/2</f>
        <v>0.09340877506452253</v>
      </c>
      <c r="G13" s="51">
        <f>(G11+G12)/2</f>
        <v>0.12137681159420288</v>
      </c>
      <c r="H13" s="51">
        <f>(H11+H12)/2</f>
        <v>0.04816017316017316</v>
      </c>
    </row>
    <row r="14" spans="1:8" ht="14.25">
      <c r="A14" s="19" t="s">
        <v>39</v>
      </c>
      <c r="B14" s="50" t="s">
        <v>31</v>
      </c>
      <c r="C14" s="51"/>
      <c r="D14" s="51">
        <f>D11-D12</f>
        <v>-0.08787878787878789</v>
      </c>
      <c r="E14" s="51">
        <f>E11-E12</f>
        <v>0.6607305936073059</v>
      </c>
      <c r="F14" s="51">
        <f>F11-F12</f>
        <v>0.13202302958109985</v>
      </c>
      <c r="G14" s="51">
        <f>G11-G12</f>
        <v>-0.07608695652173912</v>
      </c>
      <c r="H14" s="51">
        <f>H11-H12</f>
        <v>-0.07034632034632034</v>
      </c>
    </row>
    <row r="15" spans="1:8" ht="14.25">
      <c r="A15" s="19" t="s">
        <v>40</v>
      </c>
      <c r="B15" s="50" t="s">
        <v>33</v>
      </c>
      <c r="C15" s="51"/>
      <c r="D15" s="51">
        <f>D13-D12</f>
        <v>-0.043939393939393945</v>
      </c>
      <c r="E15" s="51">
        <f>E13-E12</f>
        <v>0.33036529680365295</v>
      </c>
      <c r="F15" s="51">
        <f>F13-F12</f>
        <v>0.06601151479054992</v>
      </c>
      <c r="G15" s="51">
        <f>G13-G12</f>
        <v>-0.03804347826086957</v>
      </c>
      <c r="H15" s="51">
        <f>H13-H12</f>
        <v>-0.03517316017316017</v>
      </c>
    </row>
    <row r="16" spans="1:8" ht="14.25">
      <c r="A16" s="56"/>
      <c r="B16" s="49"/>
      <c r="C16" s="57"/>
      <c r="D16" s="57"/>
      <c r="E16" s="57"/>
      <c r="F16" s="57"/>
      <c r="G16" s="57"/>
      <c r="H16" s="57"/>
    </row>
    <row r="17" spans="1:8" ht="14.25">
      <c r="A17" s="56">
        <v>3</v>
      </c>
      <c r="B17" s="53" t="s">
        <v>41</v>
      </c>
      <c r="C17" s="57"/>
      <c r="D17" s="57"/>
      <c r="E17" s="57"/>
      <c r="F17" s="57"/>
      <c r="G17" s="57"/>
      <c r="H17" s="57"/>
    </row>
    <row r="18" spans="1:8" ht="14.25">
      <c r="A18" s="19" t="s">
        <v>42</v>
      </c>
      <c r="B18" s="50" t="s">
        <v>23</v>
      </c>
      <c r="C18" s="55" t="s">
        <v>4</v>
      </c>
      <c r="D18" s="55" t="s">
        <v>5</v>
      </c>
      <c r="E18" s="55" t="s">
        <v>6</v>
      </c>
      <c r="F18" s="55" t="s">
        <v>7</v>
      </c>
      <c r="G18" s="55" t="s">
        <v>8</v>
      </c>
      <c r="H18" s="55" t="s">
        <v>9</v>
      </c>
    </row>
    <row r="19" spans="1:8" ht="14.25">
      <c r="A19" s="19" t="s">
        <v>43</v>
      </c>
      <c r="B19" s="50" t="s">
        <v>25</v>
      </c>
      <c r="C19" s="51">
        <v>-0.07239819004524888</v>
      </c>
      <c r="D19" s="51">
        <v>-0.11353711790393013</v>
      </c>
      <c r="E19" s="51">
        <v>0.07936507936507936</v>
      </c>
      <c r="F19" s="51">
        <v>0.17358490566037735</v>
      </c>
      <c r="G19" s="51">
        <v>0.08540925266903915</v>
      </c>
      <c r="H19" s="51">
        <v>0.0749063670411985</v>
      </c>
    </row>
    <row r="20" spans="1:18" ht="14.25">
      <c r="A20" s="19" t="s">
        <v>44</v>
      </c>
      <c r="B20" s="50" t="s">
        <v>27</v>
      </c>
      <c r="C20" s="51"/>
      <c r="D20" s="51">
        <v>-0.07239819004524888</v>
      </c>
      <c r="E20" s="51">
        <v>-0.11353711790393013</v>
      </c>
      <c r="F20" s="51">
        <v>0.07936507936507936</v>
      </c>
      <c r="G20" s="51">
        <v>0.17358490566037735</v>
      </c>
      <c r="H20" s="51">
        <v>0.0854092526690392</v>
      </c>
      <c r="K20" s="66"/>
      <c r="L20" s="67"/>
      <c r="M20" s="67"/>
      <c r="N20" s="67"/>
      <c r="O20" s="67"/>
      <c r="P20" s="67"/>
      <c r="Q20" s="67"/>
      <c r="R20" s="68"/>
    </row>
    <row r="21" spans="1:18" ht="14.25">
      <c r="A21" s="19" t="s">
        <v>45</v>
      </c>
      <c r="B21" s="50" t="s">
        <v>29</v>
      </c>
      <c r="C21" s="51"/>
      <c r="D21" s="51">
        <f>(D19+D20)/2</f>
        <v>-0.0929676539745895</v>
      </c>
      <c r="E21" s="51">
        <f>(E19+E20)/2</f>
        <v>-0.017086019269425386</v>
      </c>
      <c r="F21" s="51">
        <f>(F19+F20)/2</f>
        <v>0.12647499251272837</v>
      </c>
      <c r="G21" s="51">
        <f>(G19+G20)/2</f>
        <v>0.12949707916470826</v>
      </c>
      <c r="H21" s="51">
        <f>(H19+H20)/2</f>
        <v>0.08015780985511886</v>
      </c>
      <c r="K21" s="66"/>
      <c r="L21" s="67"/>
      <c r="M21" s="67"/>
      <c r="N21" s="67"/>
      <c r="O21" s="67"/>
      <c r="P21" s="67"/>
      <c r="Q21" s="67"/>
      <c r="R21" s="68"/>
    </row>
    <row r="22" spans="1:18" ht="14.25">
      <c r="A22" s="19" t="s">
        <v>46</v>
      </c>
      <c r="B22" s="50" t="s">
        <v>31</v>
      </c>
      <c r="C22" s="51"/>
      <c r="D22" s="51">
        <f>D19-D20</f>
        <v>-0.04113892785868126</v>
      </c>
      <c r="E22" s="51">
        <f>E19-E20</f>
        <v>0.19290219726900948</v>
      </c>
      <c r="F22" s="51">
        <f>F19-F20</f>
        <v>0.09421982629529799</v>
      </c>
      <c r="G22" s="51">
        <f>G19-G20</f>
        <v>-0.0881756529913382</v>
      </c>
      <c r="H22" s="51">
        <f>H19-H20</f>
        <v>-0.0105028856278407</v>
      </c>
      <c r="K22" s="66"/>
      <c r="L22" s="67"/>
      <c r="M22" s="67"/>
      <c r="N22" s="67"/>
      <c r="O22" s="67"/>
      <c r="P22" s="67"/>
      <c r="Q22" s="67"/>
      <c r="R22" s="68"/>
    </row>
    <row r="23" spans="1:18" ht="14.25">
      <c r="A23" s="19" t="s">
        <v>47</v>
      </c>
      <c r="B23" s="50" t="s">
        <v>33</v>
      </c>
      <c r="C23" s="51"/>
      <c r="D23" s="51">
        <f>D21-D20</f>
        <v>-0.02056946392934063</v>
      </c>
      <c r="E23" s="51">
        <f>E21-E20</f>
        <v>0.09645109863450474</v>
      </c>
      <c r="F23" s="51">
        <f>F21-F20</f>
        <v>0.04710991314764901</v>
      </c>
      <c r="G23" s="51">
        <f>G21-G20</f>
        <v>-0.044087826495669086</v>
      </c>
      <c r="H23" s="51">
        <f>H21-H20</f>
        <v>-0.005251442813920343</v>
      </c>
      <c r="K23" s="66"/>
      <c r="L23" s="67"/>
      <c r="M23" s="67"/>
      <c r="N23" s="67"/>
      <c r="O23" s="67"/>
      <c r="P23" s="67"/>
      <c r="Q23" s="67"/>
      <c r="R23" s="68"/>
    </row>
    <row r="24" spans="1:18" ht="15">
      <c r="A24" s="56"/>
      <c r="B24" s="49"/>
      <c r="C24" s="57"/>
      <c r="D24" s="57"/>
      <c r="E24" s="57"/>
      <c r="F24" s="57"/>
      <c r="G24" s="57"/>
      <c r="H24" s="57"/>
      <c r="K24" s="66"/>
      <c r="L24" s="67"/>
      <c r="M24" s="67"/>
      <c r="N24" s="67"/>
      <c r="O24" s="67"/>
      <c r="P24" s="67"/>
      <c r="Q24" s="67"/>
      <c r="R24" s="68"/>
    </row>
    <row r="25" spans="1:18" ht="14.25">
      <c r="A25" s="5">
        <v>4</v>
      </c>
      <c r="B25" s="4" t="s">
        <v>48</v>
      </c>
      <c r="C25" s="58"/>
      <c r="D25" s="58"/>
      <c r="E25" s="58"/>
      <c r="F25" s="58"/>
      <c r="G25" s="58"/>
      <c r="H25" s="58"/>
      <c r="K25" s="66"/>
      <c r="L25" s="67"/>
      <c r="M25" s="67"/>
      <c r="N25" s="67"/>
      <c r="O25" s="67"/>
      <c r="P25" s="67"/>
      <c r="Q25" s="67"/>
      <c r="R25" s="68"/>
    </row>
    <row r="26" spans="1:18" ht="14.25">
      <c r="A26" s="19" t="s">
        <v>49</v>
      </c>
      <c r="B26" s="50" t="s">
        <v>23</v>
      </c>
      <c r="C26" s="55" t="s">
        <v>4</v>
      </c>
      <c r="D26" s="55" t="s">
        <v>5</v>
      </c>
      <c r="E26" s="55" t="s">
        <v>6</v>
      </c>
      <c r="F26" s="55" t="s">
        <v>7</v>
      </c>
      <c r="G26" s="55" t="s">
        <v>8</v>
      </c>
      <c r="H26" s="55" t="s">
        <v>9</v>
      </c>
      <c r="K26" s="66"/>
      <c r="L26" s="67"/>
      <c r="M26" s="67"/>
      <c r="N26" s="67"/>
      <c r="O26" s="67"/>
      <c r="P26" s="67"/>
      <c r="Q26" s="67"/>
      <c r="R26" s="68"/>
    </row>
    <row r="27" spans="1:18" ht="14.25">
      <c r="A27" s="19" t="s">
        <v>50</v>
      </c>
      <c r="B27" s="50" t="s">
        <v>25</v>
      </c>
      <c r="C27" s="51">
        <v>-0.2222222222222222</v>
      </c>
      <c r="D27" s="51">
        <v>-0.5428571428571428</v>
      </c>
      <c r="E27" s="51">
        <v>0.05405405405405406</v>
      </c>
      <c r="F27" s="51">
        <v>0.22916666666666666</v>
      </c>
      <c r="G27" s="51">
        <v>0.09433962264150944</v>
      </c>
      <c r="H27" s="51">
        <v>0.018518518518518517</v>
      </c>
      <c r="K27" s="66"/>
      <c r="L27" s="67"/>
      <c r="M27" s="67"/>
      <c r="N27" s="67"/>
      <c r="O27" s="67"/>
      <c r="P27" s="67"/>
      <c r="Q27" s="67"/>
      <c r="R27" s="68"/>
    </row>
    <row r="28" spans="1:18" ht="14.25">
      <c r="A28" s="19" t="s">
        <v>51</v>
      </c>
      <c r="B28" s="50" t="s">
        <v>27</v>
      </c>
      <c r="C28" s="51"/>
      <c r="D28" s="51">
        <v>-0.2222222222222222</v>
      </c>
      <c r="E28" s="51">
        <v>-0.5428571428571428</v>
      </c>
      <c r="F28" s="51">
        <v>0.05405405405405406</v>
      </c>
      <c r="G28" s="51">
        <v>0.22916666666666666</v>
      </c>
      <c r="H28" s="51">
        <v>0.09433962264150944</v>
      </c>
      <c r="K28" s="66"/>
      <c r="L28" s="67"/>
      <c r="M28" s="67"/>
      <c r="N28" s="67"/>
      <c r="O28" s="67"/>
      <c r="P28" s="67"/>
      <c r="Q28" s="67"/>
      <c r="R28" s="68"/>
    </row>
    <row r="29" spans="1:18" ht="14.25">
      <c r="A29" s="19" t="s">
        <v>52</v>
      </c>
      <c r="B29" s="50" t="s">
        <v>29</v>
      </c>
      <c r="C29" s="51"/>
      <c r="D29" s="51">
        <f>(D27+D28)/2</f>
        <v>-0.3825396825396825</v>
      </c>
      <c r="E29" s="51">
        <f>(E27+E28)/2</f>
        <v>-0.24440154440154438</v>
      </c>
      <c r="F29" s="51">
        <f>(F27+F28)/2</f>
        <v>0.14161036036036034</v>
      </c>
      <c r="G29" s="51">
        <f>(G27+G28)/2</f>
        <v>0.16175314465408805</v>
      </c>
      <c r="H29" s="51">
        <f>(H27+H28)/2</f>
        <v>0.05642907058001398</v>
      </c>
      <c r="K29" s="66"/>
      <c r="L29" s="67"/>
      <c r="M29" s="67"/>
      <c r="N29" s="67"/>
      <c r="O29" s="67"/>
      <c r="P29" s="67"/>
      <c r="Q29" s="67"/>
      <c r="R29" s="68"/>
    </row>
    <row r="30" spans="1:18" ht="14.25">
      <c r="A30" s="19" t="s">
        <v>53</v>
      </c>
      <c r="B30" s="50" t="s">
        <v>31</v>
      </c>
      <c r="C30" s="51"/>
      <c r="D30" s="51">
        <f>D27-D28</f>
        <v>-0.3206349206349206</v>
      </c>
      <c r="E30" s="51">
        <f>E27-E28</f>
        <v>0.5969111969111969</v>
      </c>
      <c r="F30" s="51">
        <f>F27-F28</f>
        <v>0.1751126126126126</v>
      </c>
      <c r="G30" s="51">
        <f>G27-G28</f>
        <v>-0.13482704402515722</v>
      </c>
      <c r="H30" s="51">
        <f>H27-H28</f>
        <v>-0.07582110412299092</v>
      </c>
      <c r="K30" s="66"/>
      <c r="L30" s="67"/>
      <c r="M30" s="67"/>
      <c r="N30" s="67"/>
      <c r="O30" s="67"/>
      <c r="P30" s="67"/>
      <c r="Q30" s="67"/>
      <c r="R30" s="68"/>
    </row>
    <row r="31" spans="1:18" ht="14.25">
      <c r="A31" s="19" t="s">
        <v>54</v>
      </c>
      <c r="B31" s="50" t="s">
        <v>33</v>
      </c>
      <c r="C31" s="51"/>
      <c r="D31" s="51">
        <f>D29-D28</f>
        <v>-0.1603174603174603</v>
      </c>
      <c r="E31" s="51">
        <f>E29-E28</f>
        <v>0.29845559845559844</v>
      </c>
      <c r="F31" s="51">
        <f>F29-F28</f>
        <v>0.08755630630630629</v>
      </c>
      <c r="G31" s="51">
        <f>G29-G28</f>
        <v>-0.06741352201257861</v>
      </c>
      <c r="H31" s="51">
        <f>H29-H28</f>
        <v>-0.03791055206149546</v>
      </c>
      <c r="K31" s="66"/>
      <c r="L31" s="67"/>
      <c r="M31" s="67"/>
      <c r="N31" s="67"/>
      <c r="O31" s="67"/>
      <c r="P31" s="67"/>
      <c r="Q31" s="67"/>
      <c r="R31" s="68"/>
    </row>
    <row r="32" spans="1:18" ht="15">
      <c r="A32" s="56"/>
      <c r="B32" s="49"/>
      <c r="C32" s="57"/>
      <c r="D32" s="57"/>
      <c r="E32" s="57"/>
      <c r="F32" s="58"/>
      <c r="G32" s="58"/>
      <c r="H32" s="58"/>
      <c r="K32" s="66"/>
      <c r="L32" s="67"/>
      <c r="M32" s="67"/>
      <c r="N32" s="67"/>
      <c r="O32" s="67"/>
      <c r="P32" s="67"/>
      <c r="Q32" s="67"/>
      <c r="R32" s="68"/>
    </row>
    <row r="33" spans="1:18" ht="15">
      <c r="A33" s="56">
        <v>5</v>
      </c>
      <c r="B33" s="53" t="s">
        <v>55</v>
      </c>
      <c r="C33" s="57"/>
      <c r="D33" s="57"/>
      <c r="E33" s="57"/>
      <c r="F33" s="58"/>
      <c r="G33" s="58"/>
      <c r="H33" s="58"/>
      <c r="K33" s="66"/>
      <c r="L33" s="67"/>
      <c r="M33" s="67"/>
      <c r="N33" s="67"/>
      <c r="O33" s="67"/>
      <c r="P33" s="67"/>
      <c r="Q33" s="67"/>
      <c r="R33" s="68"/>
    </row>
    <row r="34" spans="1:18" ht="14.25">
      <c r="A34" s="19" t="s">
        <v>56</v>
      </c>
      <c r="B34" s="50" t="s">
        <v>23</v>
      </c>
      <c r="C34" s="55" t="s">
        <v>4</v>
      </c>
      <c r="D34" s="55" t="s">
        <v>5</v>
      </c>
      <c r="E34" s="55" t="s">
        <v>6</v>
      </c>
      <c r="F34" s="55" t="s">
        <v>7</v>
      </c>
      <c r="G34" s="55" t="s">
        <v>8</v>
      </c>
      <c r="H34" s="55" t="s">
        <v>9</v>
      </c>
      <c r="K34" s="66"/>
      <c r="L34" s="67"/>
      <c r="M34" s="67"/>
      <c r="N34" s="67"/>
      <c r="O34" s="67"/>
      <c r="P34" s="67"/>
      <c r="Q34" s="67"/>
      <c r="R34" s="68"/>
    </row>
    <row r="35" spans="1:8" ht="14.25">
      <c r="A35" s="19" t="s">
        <v>57</v>
      </c>
      <c r="B35" s="50" t="s">
        <v>25</v>
      </c>
      <c r="C35" s="51">
        <v>-0.3125</v>
      </c>
      <c r="D35" s="51">
        <v>0.36363636363636365</v>
      </c>
      <c r="E35" s="51">
        <v>1.4333333333333333</v>
      </c>
      <c r="F35" s="51">
        <v>-0.0547945205479452</v>
      </c>
      <c r="G35" s="51">
        <v>-0.13043478260869565</v>
      </c>
      <c r="H35" s="51">
        <v>0.2833333333333333</v>
      </c>
    </row>
    <row r="36" spans="1:8" ht="14.25">
      <c r="A36" s="19" t="s">
        <v>58</v>
      </c>
      <c r="B36" s="50" t="s">
        <v>27</v>
      </c>
      <c r="C36" s="51"/>
      <c r="D36" s="51">
        <v>-0.3125</v>
      </c>
      <c r="E36" s="51">
        <v>0.36363636363636365</v>
      </c>
      <c r="F36" s="51">
        <v>1.4333333333333333</v>
      </c>
      <c r="G36" s="51">
        <v>-0.0547945205479452</v>
      </c>
      <c r="H36" s="51">
        <v>-0.13043478260869565</v>
      </c>
    </row>
    <row r="37" spans="1:8" ht="14.25">
      <c r="A37" s="19" t="s">
        <v>59</v>
      </c>
      <c r="B37" s="50" t="s">
        <v>29</v>
      </c>
      <c r="C37" s="51"/>
      <c r="D37" s="51">
        <f>(D35+E36)/2</f>
        <v>0.36363636363636365</v>
      </c>
      <c r="E37" s="51">
        <f>(E35+F36)/2</f>
        <v>1.4333333333333333</v>
      </c>
      <c r="F37" s="51">
        <f>(F35+G36)/2</f>
        <v>-0.0547945205479452</v>
      </c>
      <c r="G37" s="51">
        <f>(G35+H36)/2</f>
        <v>-0.13043478260869565</v>
      </c>
      <c r="H37" s="51">
        <f>(H35+I36)/2</f>
        <v>0.14166666666666666</v>
      </c>
    </row>
    <row r="38" spans="1:8" ht="14.25">
      <c r="A38" s="19" t="s">
        <v>60</v>
      </c>
      <c r="B38" s="50" t="s">
        <v>31</v>
      </c>
      <c r="C38" s="51"/>
      <c r="D38" s="51">
        <f>D35-D36</f>
        <v>0.6761363636363636</v>
      </c>
      <c r="E38" s="51">
        <f>E35-E36</f>
        <v>1.0696969696969698</v>
      </c>
      <c r="F38" s="51">
        <f>F35-F36</f>
        <v>-1.4881278538812786</v>
      </c>
      <c r="G38" s="51">
        <f>G35-G36</f>
        <v>-0.07564026206075045</v>
      </c>
      <c r="H38" s="51">
        <f>H35-H36</f>
        <v>0.413768115942029</v>
      </c>
    </row>
    <row r="39" spans="1:8" ht="14.25">
      <c r="A39" s="19" t="s">
        <v>61</v>
      </c>
      <c r="B39" s="50" t="s">
        <v>33</v>
      </c>
      <c r="C39" s="51"/>
      <c r="D39" s="51">
        <f>D37-D36</f>
        <v>0.6761363636363636</v>
      </c>
      <c r="E39" s="51">
        <f>E37-E36</f>
        <v>1.0696969696969698</v>
      </c>
      <c r="F39" s="51">
        <f>F37-F36</f>
        <v>-1.4881278538812786</v>
      </c>
      <c r="G39" s="51">
        <f>G37-G36</f>
        <v>-0.07564026206075045</v>
      </c>
      <c r="H39" s="51">
        <f>H37-H36</f>
        <v>0.2721014492753623</v>
      </c>
    </row>
    <row r="40" spans="1:8" ht="14.25">
      <c r="A40" s="56"/>
      <c r="B40" s="49"/>
      <c r="C40" s="57"/>
      <c r="D40" s="57"/>
      <c r="E40" s="57"/>
      <c r="F40" s="57"/>
      <c r="G40" s="57"/>
      <c r="H40" s="57"/>
    </row>
    <row r="41" spans="1:8" ht="14.25">
      <c r="A41" s="5">
        <v>6</v>
      </c>
      <c r="B41" s="4" t="s">
        <v>62</v>
      </c>
      <c r="C41" s="58"/>
      <c r="D41" s="58"/>
      <c r="E41" s="58"/>
      <c r="F41" s="58"/>
      <c r="G41" s="58"/>
      <c r="H41" s="58"/>
    </row>
    <row r="42" spans="1:8" ht="14.25">
      <c r="A42" s="19" t="s">
        <v>63</v>
      </c>
      <c r="B42" s="50" t="s">
        <v>23</v>
      </c>
      <c r="C42" s="55" t="s">
        <v>4</v>
      </c>
      <c r="D42" s="55" t="s">
        <v>5</v>
      </c>
      <c r="E42" s="55" t="s">
        <v>6</v>
      </c>
      <c r="F42" s="55" t="s">
        <v>7</v>
      </c>
      <c r="G42" s="55" t="s">
        <v>8</v>
      </c>
      <c r="H42" s="55" t="s">
        <v>9</v>
      </c>
    </row>
    <row r="43" spans="1:8" ht="14.25">
      <c r="A43" s="19" t="s">
        <v>64</v>
      </c>
      <c r="B43" s="50" t="s">
        <v>25</v>
      </c>
      <c r="C43" s="51">
        <v>-7</v>
      </c>
      <c r="D43" s="51">
        <v>0.5833333333333334</v>
      </c>
      <c r="E43" s="51">
        <v>-1.105263157894737</v>
      </c>
      <c r="F43" s="51">
        <v>4.5</v>
      </c>
      <c r="G43" s="51">
        <v>-0.5454545454545454</v>
      </c>
      <c r="H43" s="51">
        <v>-0.8</v>
      </c>
    </row>
    <row r="44" spans="1:8" ht="14.25">
      <c r="A44" s="19" t="s">
        <v>65</v>
      </c>
      <c r="B44" s="50" t="s">
        <v>27</v>
      </c>
      <c r="C44" s="51"/>
      <c r="D44" s="51">
        <v>-7</v>
      </c>
      <c r="E44" s="51">
        <v>0.5833333333333334</v>
      </c>
      <c r="F44" s="51">
        <v>-1.105263157894737</v>
      </c>
      <c r="G44" s="51">
        <v>4.5</v>
      </c>
      <c r="H44" s="51">
        <v>-0.5454545454545454</v>
      </c>
    </row>
    <row r="45" spans="1:8" ht="14.25">
      <c r="A45" s="19" t="s">
        <v>66</v>
      </c>
      <c r="B45" s="50" t="s">
        <v>29</v>
      </c>
      <c r="C45" s="51"/>
      <c r="D45" s="51">
        <f>(D43+D44)/2</f>
        <v>-3.2083333333333335</v>
      </c>
      <c r="E45" s="51">
        <f>(E43+E44)/2</f>
        <v>-0.2609649122807018</v>
      </c>
      <c r="F45" s="51">
        <f>(F43+F44)/2</f>
        <v>1.6973684210526314</v>
      </c>
      <c r="G45" s="51">
        <f>(G43+G44)/2</f>
        <v>1.9772727272727273</v>
      </c>
      <c r="H45" s="51">
        <f>(H43+H44)/2</f>
        <v>-0.6727272727272727</v>
      </c>
    </row>
    <row r="46" spans="1:8" ht="14.25">
      <c r="A46" s="19" t="s">
        <v>67</v>
      </c>
      <c r="B46" s="50" t="s">
        <v>31</v>
      </c>
      <c r="C46" s="51"/>
      <c r="D46" s="51">
        <f>D43-D44</f>
        <v>7.583333333333333</v>
      </c>
      <c r="E46" s="51">
        <f>E43-E44</f>
        <v>-1.6885964912280702</v>
      </c>
      <c r="F46" s="51">
        <f>F43-F44</f>
        <v>5.605263157894737</v>
      </c>
      <c r="G46" s="51">
        <f>G43-G44</f>
        <v>-5.045454545454545</v>
      </c>
      <c r="H46" s="51">
        <f>H43-H44</f>
        <v>-0.25454545454545463</v>
      </c>
    </row>
    <row r="47" spans="1:8" ht="14.25">
      <c r="A47" s="19" t="s">
        <v>68</v>
      </c>
      <c r="B47" s="50" t="s">
        <v>33</v>
      </c>
      <c r="C47" s="51"/>
      <c r="D47" s="51">
        <f>D45-D44</f>
        <v>3.7916666666666665</v>
      </c>
      <c r="E47" s="51">
        <f>E45-E44</f>
        <v>-0.8442982456140351</v>
      </c>
      <c r="F47" s="51">
        <f>F45-F44</f>
        <v>2.802631578947368</v>
      </c>
      <c r="G47" s="51">
        <f>G45-G44</f>
        <v>-2.5227272727272725</v>
      </c>
      <c r="H47" s="51">
        <f>H45-H44</f>
        <v>-0.12727272727272732</v>
      </c>
    </row>
    <row r="48" spans="1:8" ht="14.25">
      <c r="A48" s="5"/>
      <c r="B48" s="4"/>
      <c r="C48" s="58"/>
      <c r="D48" s="58"/>
      <c r="E48" s="58"/>
      <c r="F48" s="58"/>
      <c r="G48" s="58"/>
      <c r="H48" s="58"/>
    </row>
    <row r="49" spans="1:8" ht="14.25">
      <c r="A49" s="5">
        <v>7</v>
      </c>
      <c r="B49" s="4" t="s">
        <v>69</v>
      </c>
      <c r="C49" s="58"/>
      <c r="D49" s="58"/>
      <c r="E49" s="58"/>
      <c r="F49" s="58"/>
      <c r="G49" s="58"/>
      <c r="H49" s="58"/>
    </row>
    <row r="50" spans="1:8" ht="14.25">
      <c r="A50" s="19" t="s">
        <v>70</v>
      </c>
      <c r="B50" s="50" t="s">
        <v>23</v>
      </c>
      <c r="C50" s="55" t="s">
        <v>4</v>
      </c>
      <c r="D50" s="55" t="s">
        <v>5</v>
      </c>
      <c r="E50" s="55" t="s">
        <v>6</v>
      </c>
      <c r="F50" s="55" t="s">
        <v>7</v>
      </c>
      <c r="G50" s="55" t="s">
        <v>8</v>
      </c>
      <c r="H50" s="55" t="s">
        <v>9</v>
      </c>
    </row>
    <row r="51" spans="1:8" ht="14.25">
      <c r="A51" s="19" t="s">
        <v>71</v>
      </c>
      <c r="B51" s="50" t="s">
        <v>25</v>
      </c>
      <c r="C51" s="51">
        <v>-0.18181818181818182</v>
      </c>
      <c r="D51" s="51">
        <v>-0.35185185185185186</v>
      </c>
      <c r="E51" s="51">
        <v>0.05714285714285714</v>
      </c>
      <c r="F51" s="51">
        <v>0.2972972972972973</v>
      </c>
      <c r="G51" s="51">
        <v>0.10416666666666667</v>
      </c>
      <c r="H51" s="51">
        <v>0.018867924528301886</v>
      </c>
    </row>
    <row r="52" spans="1:8" ht="14.25">
      <c r="A52" s="19" t="s">
        <v>72</v>
      </c>
      <c r="B52" s="50" t="s">
        <v>27</v>
      </c>
      <c r="C52" s="51"/>
      <c r="D52" s="51">
        <v>-0.18181818181818182</v>
      </c>
      <c r="E52" s="51">
        <v>-0.35185185185185186</v>
      </c>
      <c r="F52" s="51">
        <v>0.05714285714285714</v>
      </c>
      <c r="G52" s="51">
        <v>0.2972972972972973</v>
      </c>
      <c r="H52" s="51">
        <v>0.10416666666666667</v>
      </c>
    </row>
    <row r="53" spans="1:8" ht="14.25">
      <c r="A53" s="19" t="s">
        <v>73</v>
      </c>
      <c r="B53" s="50" t="s">
        <v>29</v>
      </c>
      <c r="C53" s="51"/>
      <c r="D53" s="51">
        <f>(D51+D52)/2</f>
        <v>-0.26683501683501687</v>
      </c>
      <c r="E53" s="51">
        <f>(E51+E52)/2</f>
        <v>-0.14735449735449735</v>
      </c>
      <c r="F53" s="51">
        <f>(F51+F52)/2</f>
        <v>0.17722007722007724</v>
      </c>
      <c r="G53" s="51">
        <f>(G51+G52)/2</f>
        <v>0.200731981981982</v>
      </c>
      <c r="H53" s="51">
        <f>(H51+H52)/2</f>
        <v>0.06151729559748428</v>
      </c>
    </row>
    <row r="54" spans="1:8" ht="14.25">
      <c r="A54" s="19" t="s">
        <v>74</v>
      </c>
      <c r="B54" s="50" t="s">
        <v>31</v>
      </c>
      <c r="C54" s="51"/>
      <c r="D54" s="51">
        <f>D51-D52</f>
        <v>-0.17003367003367004</v>
      </c>
      <c r="E54" s="51">
        <f>E51-E52</f>
        <v>0.408994708994709</v>
      </c>
      <c r="F54" s="51">
        <f>F51-F52</f>
        <v>0.24015444015444018</v>
      </c>
      <c r="G54" s="51">
        <f>G51-G52</f>
        <v>-0.19313063063063063</v>
      </c>
      <c r="H54" s="51">
        <f>H51-H52</f>
        <v>-0.08529874213836479</v>
      </c>
    </row>
    <row r="55" spans="1:8" ht="14.25">
      <c r="A55" s="19" t="s">
        <v>75</v>
      </c>
      <c r="B55" s="50" t="s">
        <v>33</v>
      </c>
      <c r="C55" s="51"/>
      <c r="D55" s="51">
        <f>D53-D52</f>
        <v>-0.08501683501683505</v>
      </c>
      <c r="E55" s="51">
        <f>E53-E52</f>
        <v>0.2044973544973545</v>
      </c>
      <c r="F55" s="51">
        <f>F53-F52</f>
        <v>0.1200772200772201</v>
      </c>
      <c r="G55" s="51">
        <f>G53-G52</f>
        <v>-0.09656531531531531</v>
      </c>
      <c r="H55" s="51">
        <f>H53-H52</f>
        <v>-0.042649371069182394</v>
      </c>
    </row>
    <row r="56" spans="1:8" ht="14.25">
      <c r="A56" s="5"/>
      <c r="B56" s="4"/>
      <c r="C56" s="58"/>
      <c r="D56" s="58"/>
      <c r="E56" s="58"/>
      <c r="F56" s="58"/>
      <c r="G56" s="58"/>
      <c r="H56" s="58"/>
    </row>
    <row r="57" spans="1:8" ht="14.25">
      <c r="A57" s="5">
        <v>8</v>
      </c>
      <c r="B57" s="4" t="s">
        <v>76</v>
      </c>
      <c r="C57" s="58"/>
      <c r="D57" s="58"/>
      <c r="E57" s="58"/>
      <c r="F57" s="58"/>
      <c r="G57" s="58"/>
      <c r="H57" s="58"/>
    </row>
    <row r="58" spans="1:8" ht="14.25">
      <c r="A58" s="19" t="s">
        <v>77</v>
      </c>
      <c r="B58" s="50" t="s">
        <v>23</v>
      </c>
      <c r="C58" s="55" t="s">
        <v>4</v>
      </c>
      <c r="D58" s="55" t="s">
        <v>5</v>
      </c>
      <c r="E58" s="55" t="s">
        <v>6</v>
      </c>
      <c r="F58" s="55" t="s">
        <v>7</v>
      </c>
      <c r="G58" s="55" t="s">
        <v>8</v>
      </c>
      <c r="H58" s="55" t="s">
        <v>9</v>
      </c>
    </row>
    <row r="59" spans="1:8" ht="14.25">
      <c r="A59" s="19" t="s">
        <v>78</v>
      </c>
      <c r="B59" s="50" t="s">
        <v>25</v>
      </c>
      <c r="C59" s="51">
        <v>0.8833333333333333</v>
      </c>
      <c r="D59" s="51">
        <v>0.7375</v>
      </c>
      <c r="E59" s="51">
        <v>0.89</v>
      </c>
      <c r="F59" s="51">
        <v>0.925</v>
      </c>
      <c r="G59" s="51">
        <v>1.03</v>
      </c>
      <c r="H59" s="51">
        <v>1.1166666666666667</v>
      </c>
    </row>
    <row r="60" spans="1:8" ht="14.25">
      <c r="A60" s="19" t="s">
        <v>79</v>
      </c>
      <c r="B60" s="50" t="s">
        <v>27</v>
      </c>
      <c r="C60" s="51"/>
      <c r="D60" s="51">
        <v>0.883333333333333</v>
      </c>
      <c r="E60" s="51">
        <v>0.7375</v>
      </c>
      <c r="F60" s="51">
        <v>0.89</v>
      </c>
      <c r="G60" s="51">
        <v>0.925</v>
      </c>
      <c r="H60" s="51">
        <v>1.03</v>
      </c>
    </row>
    <row r="61" spans="1:8" ht="14.25">
      <c r="A61" s="19" t="s">
        <v>80</v>
      </c>
      <c r="B61" s="50" t="s">
        <v>29</v>
      </c>
      <c r="C61" s="51"/>
      <c r="D61" s="51">
        <f>(D59+D60)/2</f>
        <v>0.8104166666666666</v>
      </c>
      <c r="E61" s="51">
        <f>(E59+E60)/2</f>
        <v>0.81375</v>
      </c>
      <c r="F61" s="51">
        <f>(F59+F60)/2</f>
        <v>0.9075</v>
      </c>
      <c r="G61" s="51">
        <f>(G59+G60)/2</f>
        <v>0.9775</v>
      </c>
      <c r="H61" s="51">
        <f>(H59+H60)/2</f>
        <v>1.0733333333333333</v>
      </c>
    </row>
    <row r="62" spans="1:8" ht="14.25">
      <c r="A62" s="19" t="s">
        <v>81</v>
      </c>
      <c r="B62" s="50" t="s">
        <v>31</v>
      </c>
      <c r="C62" s="51"/>
      <c r="D62" s="51">
        <f>D59-D60</f>
        <v>-0.14583333333333293</v>
      </c>
      <c r="E62" s="51">
        <f>E59-E60</f>
        <v>0.15249999999999997</v>
      </c>
      <c r="F62" s="51">
        <f>F59-F60</f>
        <v>0.03500000000000003</v>
      </c>
      <c r="G62" s="51">
        <f>G59-G60</f>
        <v>0.10499999999999998</v>
      </c>
      <c r="H62" s="51">
        <f>H59-H60</f>
        <v>0.08666666666666667</v>
      </c>
    </row>
    <row r="63" spans="1:8" ht="14.25">
      <c r="A63" s="19" t="s">
        <v>82</v>
      </c>
      <c r="B63" s="50" t="s">
        <v>33</v>
      </c>
      <c r="C63" s="51"/>
      <c r="D63" s="51">
        <f>D61-D60</f>
        <v>-0.07291666666666641</v>
      </c>
      <c r="E63" s="51">
        <f>E61-E60</f>
        <v>0.07624999999999993</v>
      </c>
      <c r="F63" s="51">
        <f>F61-F60</f>
        <v>0.01749999999999996</v>
      </c>
      <c r="G63" s="51">
        <f>G61-G60</f>
        <v>0.05249999999999999</v>
      </c>
      <c r="H63" s="51">
        <f>H61-H60</f>
        <v>0.043333333333333224</v>
      </c>
    </row>
    <row r="64" spans="1:8" ht="14.25">
      <c r="A64" s="5"/>
      <c r="B64" s="4"/>
      <c r="C64" s="58"/>
      <c r="D64" s="58"/>
      <c r="E64" s="58"/>
      <c r="F64" s="58"/>
      <c r="G64" s="58"/>
      <c r="H64" s="58"/>
    </row>
    <row r="65" spans="1:8" ht="14.25">
      <c r="A65" s="5">
        <v>9</v>
      </c>
      <c r="B65" s="4" t="s">
        <v>83</v>
      </c>
      <c r="C65" s="58"/>
      <c r="D65" s="58"/>
      <c r="E65" s="58"/>
      <c r="F65" s="58"/>
      <c r="G65" s="58"/>
      <c r="H65" s="58"/>
    </row>
    <row r="66" spans="1:8" ht="14.25">
      <c r="A66" s="19" t="s">
        <v>84</v>
      </c>
      <c r="B66" s="50" t="s">
        <v>23</v>
      </c>
      <c r="C66" s="55" t="s">
        <v>4</v>
      </c>
      <c r="D66" s="55" t="s">
        <v>5</v>
      </c>
      <c r="E66" s="55" t="s">
        <v>6</v>
      </c>
      <c r="F66" s="55" t="s">
        <v>7</v>
      </c>
      <c r="G66" s="55" t="s">
        <v>8</v>
      </c>
      <c r="H66" s="55" t="s">
        <v>9</v>
      </c>
    </row>
    <row r="67" spans="1:8" ht="14.25">
      <c r="A67" s="19" t="s">
        <v>85</v>
      </c>
      <c r="B67" s="50" t="s">
        <v>25</v>
      </c>
      <c r="C67" s="51">
        <v>0.5666666666666667</v>
      </c>
      <c r="D67" s="51">
        <v>0.3625</v>
      </c>
      <c r="E67" s="51">
        <v>0.66</v>
      </c>
      <c r="F67" s="51">
        <v>0.6875</v>
      </c>
      <c r="G67" s="51">
        <v>0.77</v>
      </c>
      <c r="H67" s="51">
        <v>0.9833333333333333</v>
      </c>
    </row>
    <row r="68" spans="1:8" ht="14.25">
      <c r="A68" s="19" t="s">
        <v>86</v>
      </c>
      <c r="B68" s="50" t="s">
        <v>27</v>
      </c>
      <c r="C68" s="51"/>
      <c r="D68" s="51">
        <v>0.5666666666666667</v>
      </c>
      <c r="E68" s="51">
        <v>0.3625</v>
      </c>
      <c r="F68" s="51">
        <v>0.66</v>
      </c>
      <c r="G68" s="51">
        <v>0.6875</v>
      </c>
      <c r="H68" s="51">
        <v>0.77</v>
      </c>
    </row>
    <row r="69" spans="1:8" ht="14.25">
      <c r="A69" s="19" t="s">
        <v>87</v>
      </c>
      <c r="B69" s="50" t="s">
        <v>29</v>
      </c>
      <c r="C69" s="51"/>
      <c r="D69" s="51">
        <f>(D67+D68)/2</f>
        <v>0.46458333333333335</v>
      </c>
      <c r="E69" s="51">
        <f>(E67+E68)/2</f>
        <v>0.51125</v>
      </c>
      <c r="F69" s="51">
        <f>(F67+F68)/2</f>
        <v>0.6737500000000001</v>
      </c>
      <c r="G69" s="51">
        <f>(G67+G68)/2</f>
        <v>0.72875</v>
      </c>
      <c r="H69" s="51">
        <f>(H67+H68)/2</f>
        <v>0.8766666666666667</v>
      </c>
    </row>
    <row r="70" spans="1:8" ht="14.25">
      <c r="A70" s="19" t="s">
        <v>88</v>
      </c>
      <c r="B70" s="50" t="s">
        <v>31</v>
      </c>
      <c r="C70" s="51"/>
      <c r="D70" s="51">
        <f>D67-D68</f>
        <v>-0.20416666666666666</v>
      </c>
      <c r="E70" s="51">
        <f>E67-E68</f>
        <v>0.29750000000000004</v>
      </c>
      <c r="F70" s="51">
        <f>F67-F68</f>
        <v>0.02749999999999997</v>
      </c>
      <c r="G70" s="51">
        <f>G67-G68</f>
        <v>0.08250000000000002</v>
      </c>
      <c r="H70" s="51">
        <f>H67-H68</f>
        <v>0.21333333333333326</v>
      </c>
    </row>
    <row r="71" spans="1:8" ht="14.25">
      <c r="A71" s="19" t="s">
        <v>89</v>
      </c>
      <c r="B71" s="50" t="s">
        <v>33</v>
      </c>
      <c r="C71" s="51"/>
      <c r="D71" s="51">
        <f>D69-D68</f>
        <v>-0.1020833333333333</v>
      </c>
      <c r="E71" s="51">
        <f>E69-E68</f>
        <v>0.14875</v>
      </c>
      <c r="F71" s="51">
        <f>F69-F68</f>
        <v>0.01375000000000004</v>
      </c>
      <c r="G71" s="51">
        <f>G69-G68</f>
        <v>0.04125000000000001</v>
      </c>
      <c r="H71" s="51">
        <f>H69-H68</f>
        <v>0.10666666666666669</v>
      </c>
    </row>
    <row r="72" spans="1:8" ht="14.25">
      <c r="A72" s="5"/>
      <c r="B72" s="4"/>
      <c r="C72" s="58"/>
      <c r="D72" s="58"/>
      <c r="E72" s="58"/>
      <c r="F72" s="58"/>
      <c r="G72" s="58"/>
      <c r="H72" s="58"/>
    </row>
    <row r="73" spans="1:8" ht="14.25">
      <c r="A73" s="5">
        <v>10</v>
      </c>
      <c r="B73" s="4" t="s">
        <v>90</v>
      </c>
      <c r="C73" s="58"/>
      <c r="D73" s="58"/>
      <c r="E73" s="58"/>
      <c r="F73" s="58"/>
      <c r="G73" s="58"/>
      <c r="H73" s="58"/>
    </row>
    <row r="74" spans="1:8" ht="14.25">
      <c r="A74" s="19" t="s">
        <v>91</v>
      </c>
      <c r="B74" s="50" t="s">
        <v>23</v>
      </c>
      <c r="C74" s="55" t="s">
        <v>4</v>
      </c>
      <c r="D74" s="55" t="s">
        <v>5</v>
      </c>
      <c r="E74" s="55" t="s">
        <v>6</v>
      </c>
      <c r="F74" s="55" t="s">
        <v>7</v>
      </c>
      <c r="G74" s="55" t="s">
        <v>8</v>
      </c>
      <c r="H74" s="55" t="s">
        <v>9</v>
      </c>
    </row>
    <row r="75" spans="1:8" ht="14.25">
      <c r="A75" s="19" t="s">
        <v>92</v>
      </c>
      <c r="B75" s="50" t="s">
        <v>25</v>
      </c>
      <c r="C75" s="51">
        <v>0.5350877192982456</v>
      </c>
      <c r="D75" s="51">
        <v>0.48695652173913045</v>
      </c>
      <c r="E75" s="51">
        <v>0.41025641025641024</v>
      </c>
      <c r="F75" s="51">
        <v>0.5</v>
      </c>
      <c r="G75" s="51">
        <v>0.37593984962406013</v>
      </c>
      <c r="H75" s="51">
        <v>0.41228070175438597</v>
      </c>
    </row>
    <row r="76" spans="1:8" ht="14.25">
      <c r="A76" s="19" t="s">
        <v>93</v>
      </c>
      <c r="B76" s="50" t="s">
        <v>27</v>
      </c>
      <c r="C76" s="51"/>
      <c r="D76" s="51">
        <v>0.5350877192982456</v>
      </c>
      <c r="E76" s="51">
        <v>0.48695652173913045</v>
      </c>
      <c r="F76" s="51">
        <v>0.41025641025641</v>
      </c>
      <c r="G76" s="51">
        <v>0.5</v>
      </c>
      <c r="H76" s="51">
        <v>0.37593984962406013</v>
      </c>
    </row>
    <row r="77" spans="1:8" ht="14.25">
      <c r="A77" s="19" t="s">
        <v>94</v>
      </c>
      <c r="B77" s="50" t="s">
        <v>29</v>
      </c>
      <c r="C77" s="51"/>
      <c r="D77" s="51">
        <f>(D75+D76)/2</f>
        <v>0.511022120518688</v>
      </c>
      <c r="E77" s="51">
        <f>(E75+E76)/2</f>
        <v>0.4486064659977703</v>
      </c>
      <c r="F77" s="51">
        <f>(F75+F76)/2</f>
        <v>0.455128205128205</v>
      </c>
      <c r="G77" s="51">
        <f>(G75+G76)/2</f>
        <v>0.43796992481203006</v>
      </c>
      <c r="H77" s="51">
        <f>(H75+H76)/2</f>
        <v>0.3941102756892231</v>
      </c>
    </row>
    <row r="78" spans="1:8" ht="14.25">
      <c r="A78" s="19" t="s">
        <v>95</v>
      </c>
      <c r="B78" s="50" t="s">
        <v>31</v>
      </c>
      <c r="C78" s="51"/>
      <c r="D78" s="51">
        <f>D75-D76</f>
        <v>-0.04813119755911516</v>
      </c>
      <c r="E78" s="51">
        <f>E75-E76</f>
        <v>-0.07670011148272021</v>
      </c>
      <c r="F78" s="51">
        <f>F75-F76</f>
        <v>0.08974358974358998</v>
      </c>
      <c r="G78" s="51">
        <f>G75-G76</f>
        <v>-0.12406015037593987</v>
      </c>
      <c r="H78" s="51">
        <f>H75-H76</f>
        <v>0.03634085213032584</v>
      </c>
    </row>
    <row r="79" spans="1:8" ht="14.25">
      <c r="A79" s="19" t="s">
        <v>96</v>
      </c>
      <c r="B79" s="50" t="s">
        <v>33</v>
      </c>
      <c r="C79" s="51"/>
      <c r="D79" s="51">
        <f>D77-D76</f>
        <v>-0.024065598779557607</v>
      </c>
      <c r="E79" s="51">
        <f>E77-E76</f>
        <v>-0.038350055741360134</v>
      </c>
      <c r="F79" s="51">
        <f>F77-F76</f>
        <v>0.04487179487179499</v>
      </c>
      <c r="G79" s="51">
        <f>G77-G76</f>
        <v>-0.062030075187969935</v>
      </c>
      <c r="H79" s="51">
        <f>H77-H76</f>
        <v>0.018170426065162948</v>
      </c>
    </row>
    <row r="80" spans="1:8" ht="14.25">
      <c r="A80" s="5"/>
      <c r="B80" s="4"/>
      <c r="C80" s="58"/>
      <c r="D80" s="58"/>
      <c r="E80" s="58"/>
      <c r="F80" s="58"/>
      <c r="G80" s="58"/>
      <c r="H80" s="58"/>
    </row>
    <row r="81" spans="1:8" ht="14.25">
      <c r="A81" s="5">
        <v>11</v>
      </c>
      <c r="B81" s="4" t="s">
        <v>97</v>
      </c>
      <c r="C81" s="58"/>
      <c r="D81" s="58"/>
      <c r="E81" s="58"/>
      <c r="F81" s="58"/>
      <c r="G81" s="58"/>
      <c r="H81" s="58"/>
    </row>
    <row r="82" spans="1:8" ht="14.25">
      <c r="A82" s="19" t="s">
        <v>98</v>
      </c>
      <c r="B82" s="50" t="s">
        <v>23</v>
      </c>
      <c r="C82" s="55" t="s">
        <v>4</v>
      </c>
      <c r="D82" s="55" t="s">
        <v>5</v>
      </c>
      <c r="E82" s="55" t="s">
        <v>6</v>
      </c>
      <c r="F82" s="55" t="s">
        <v>7</v>
      </c>
      <c r="G82" s="55" t="s">
        <v>8</v>
      </c>
      <c r="H82" s="55" t="s">
        <v>9</v>
      </c>
    </row>
    <row r="83" spans="1:8" ht="14.25">
      <c r="A83" s="19" t="s">
        <v>99</v>
      </c>
      <c r="B83" s="50" t="s">
        <v>25</v>
      </c>
      <c r="C83" s="51">
        <v>0.5263157894736842</v>
      </c>
      <c r="D83" s="51">
        <v>0.6956521739130435</v>
      </c>
      <c r="E83" s="51">
        <v>0.7299270072992701</v>
      </c>
      <c r="F83" s="51">
        <v>0.625</v>
      </c>
      <c r="G83" s="51">
        <v>0.6535947712418301</v>
      </c>
      <c r="H83" s="51">
        <v>0.5263157894736842</v>
      </c>
    </row>
    <row r="84" spans="1:8" ht="14.25">
      <c r="A84" s="19" t="s">
        <v>100</v>
      </c>
      <c r="B84" s="50" t="s">
        <v>27</v>
      </c>
      <c r="C84" s="51"/>
      <c r="D84" s="51">
        <v>0.5263157894736842</v>
      </c>
      <c r="E84" s="51">
        <v>0.6956521739130435</v>
      </c>
      <c r="F84" s="51">
        <v>0.7299270072992701</v>
      </c>
      <c r="G84" s="51">
        <v>0.625</v>
      </c>
      <c r="H84" s="51">
        <v>0.6535947712418301</v>
      </c>
    </row>
    <row r="85" spans="1:8" ht="14.25">
      <c r="A85" s="19" t="s">
        <v>101</v>
      </c>
      <c r="B85" s="50" t="s">
        <v>29</v>
      </c>
      <c r="C85" s="51"/>
      <c r="D85" s="51">
        <f>(D83+D84)/2</f>
        <v>0.6109839816933638</v>
      </c>
      <c r="E85" s="51">
        <f>(E83+E84)/2</f>
        <v>0.7127895906061568</v>
      </c>
      <c r="F85" s="51">
        <f>(F83+F84)/2</f>
        <v>0.677463503649635</v>
      </c>
      <c r="G85" s="51">
        <f>(G83+G84)/2</f>
        <v>0.639297385620915</v>
      </c>
      <c r="H85" s="51">
        <f>(H83+H84)/2</f>
        <v>0.5899552803577571</v>
      </c>
    </row>
    <row r="86" spans="1:8" ht="14.25">
      <c r="A86" s="19" t="s">
        <v>102</v>
      </c>
      <c r="B86" s="50" t="s">
        <v>31</v>
      </c>
      <c r="C86" s="51"/>
      <c r="D86" s="51">
        <f>D83-D84</f>
        <v>0.16933638443935928</v>
      </c>
      <c r="E86" s="51">
        <f>E83-E84</f>
        <v>0.03427483338622661</v>
      </c>
      <c r="F86" s="51">
        <f>F83-F84</f>
        <v>-0.10492700729927007</v>
      </c>
      <c r="G86" s="51">
        <f>G83-G84</f>
        <v>0.028594771241830075</v>
      </c>
      <c r="H86" s="51">
        <f>H83-H84</f>
        <v>-0.1272789817681459</v>
      </c>
    </row>
    <row r="87" spans="1:8" ht="14.25">
      <c r="A87" s="19" t="s">
        <v>103</v>
      </c>
      <c r="B87" s="50" t="s">
        <v>33</v>
      </c>
      <c r="C87" s="51"/>
      <c r="D87" s="51">
        <f>D85-D84</f>
        <v>0.08466819221967958</v>
      </c>
      <c r="E87" s="51">
        <f>E85-E84</f>
        <v>0.017137416693113305</v>
      </c>
      <c r="F87" s="51">
        <f>F85-F84</f>
        <v>-0.052463503649635035</v>
      </c>
      <c r="G87" s="51">
        <f>G85-G84</f>
        <v>0.014297385620914982</v>
      </c>
      <c r="H87" s="51">
        <f>H85-H84</f>
        <v>-0.06363949088407295</v>
      </c>
    </row>
    <row r="88" spans="1:8" ht="14.25">
      <c r="A88" s="5"/>
      <c r="B88" s="4"/>
      <c r="C88" s="58"/>
      <c r="D88" s="58"/>
      <c r="E88" s="58"/>
      <c r="F88" s="58"/>
      <c r="G88" s="58"/>
      <c r="H88" s="58"/>
    </row>
    <row r="89" spans="1:8" ht="14.25">
      <c r="A89" s="5">
        <v>12</v>
      </c>
      <c r="B89" s="4" t="s">
        <v>104</v>
      </c>
      <c r="C89" s="58"/>
      <c r="D89" s="58"/>
      <c r="E89" s="58"/>
      <c r="F89" s="58"/>
      <c r="G89" s="58"/>
      <c r="H89" s="58"/>
    </row>
    <row r="90" spans="1:8" ht="14.25">
      <c r="A90" s="19" t="s">
        <v>105</v>
      </c>
      <c r="B90" s="50" t="s">
        <v>23</v>
      </c>
      <c r="C90" s="55" t="s">
        <v>4</v>
      </c>
      <c r="D90" s="55" t="s">
        <v>5</v>
      </c>
      <c r="E90" s="55" t="s">
        <v>6</v>
      </c>
      <c r="F90" s="55" t="s">
        <v>7</v>
      </c>
      <c r="G90" s="55" t="s">
        <v>8</v>
      </c>
      <c r="H90" s="55" t="s">
        <v>9</v>
      </c>
    </row>
    <row r="91" spans="1:8" ht="14.25">
      <c r="A91" s="19" t="s">
        <v>106</v>
      </c>
      <c r="B91" s="50" t="s">
        <v>25</v>
      </c>
      <c r="C91" s="51" t="e">
        <v>#DIV/0!</v>
      </c>
      <c r="D91" s="51" t="e">
        <v>#DIV/0!</v>
      </c>
      <c r="E91" s="51">
        <v>4.866666666666666</v>
      </c>
      <c r="F91" s="51">
        <v>1.84</v>
      </c>
      <c r="G91" s="51">
        <v>1.643835616438356</v>
      </c>
      <c r="H91" s="51">
        <v>2.2</v>
      </c>
    </row>
    <row r="92" spans="1:8" ht="14.25">
      <c r="A92" s="19" t="s">
        <v>107</v>
      </c>
      <c r="B92" s="50" t="s">
        <v>27</v>
      </c>
      <c r="C92" s="51"/>
      <c r="D92" s="51"/>
      <c r="E92" s="51"/>
      <c r="F92" s="51">
        <v>4.866666666666666</v>
      </c>
      <c r="G92" s="51">
        <v>1.84</v>
      </c>
      <c r="H92" s="51">
        <v>1.643835616438356</v>
      </c>
    </row>
    <row r="93" spans="1:8" ht="14.25">
      <c r="A93" s="19" t="s">
        <v>108</v>
      </c>
      <c r="B93" s="50" t="s">
        <v>29</v>
      </c>
      <c r="C93" s="51"/>
      <c r="D93" s="51"/>
      <c r="E93" s="51">
        <f>(E91+E92)/2</f>
        <v>2.433333333333333</v>
      </c>
      <c r="F93" s="51">
        <f>(F91+F92)/2</f>
        <v>3.353333333333333</v>
      </c>
      <c r="G93" s="51">
        <f>(G91+G92)/2</f>
        <v>1.7419178082191782</v>
      </c>
      <c r="H93" s="51">
        <f>(H91+H92)/2</f>
        <v>1.9219178082191781</v>
      </c>
    </row>
    <row r="94" spans="1:8" ht="14.25">
      <c r="A94" s="19" t="s">
        <v>109</v>
      </c>
      <c r="B94" s="50" t="s">
        <v>31</v>
      </c>
      <c r="C94" s="51"/>
      <c r="D94" s="51"/>
      <c r="E94" s="51">
        <f>E91-E92</f>
        <v>4.866666666666666</v>
      </c>
      <c r="F94" s="51">
        <f>F91-F92</f>
        <v>-3.0266666666666664</v>
      </c>
      <c r="G94" s="51">
        <f>G91-G92</f>
        <v>-0.196164383561644</v>
      </c>
      <c r="H94" s="51">
        <f>H91-H92</f>
        <v>0.5561643835616441</v>
      </c>
    </row>
    <row r="95" spans="1:8" ht="14.25">
      <c r="A95" s="19" t="s">
        <v>110</v>
      </c>
      <c r="B95" s="50" t="s">
        <v>33</v>
      </c>
      <c r="C95" s="51"/>
      <c r="D95" s="51"/>
      <c r="E95" s="51">
        <f>E93-E92</f>
        <v>2.433333333333333</v>
      </c>
      <c r="F95" s="51">
        <f>F93-F92</f>
        <v>-1.5133333333333332</v>
      </c>
      <c r="G95" s="51">
        <f>G93-G92</f>
        <v>-0.09808219178082189</v>
      </c>
      <c r="H95" s="51">
        <f>H93-H92</f>
        <v>0.27808219178082205</v>
      </c>
    </row>
    <row r="96" spans="1:8" ht="14.25">
      <c r="A96" s="5"/>
      <c r="B96" s="4"/>
      <c r="C96" s="58"/>
      <c r="D96" s="58"/>
      <c r="E96" s="58"/>
      <c r="F96" s="58"/>
      <c r="G96" s="58"/>
      <c r="H96" s="58"/>
    </row>
    <row r="97" spans="1:8" ht="14.25">
      <c r="A97" s="5">
        <v>13</v>
      </c>
      <c r="B97" s="4" t="s">
        <v>111</v>
      </c>
      <c r="C97" s="58"/>
      <c r="D97" s="58"/>
      <c r="E97" s="58"/>
      <c r="F97" s="58"/>
      <c r="G97" s="58"/>
      <c r="H97" s="58"/>
    </row>
    <row r="98" spans="1:8" ht="14.25">
      <c r="A98" s="19" t="s">
        <v>112</v>
      </c>
      <c r="B98" s="50" t="s">
        <v>23</v>
      </c>
      <c r="C98" s="55" t="s">
        <v>4</v>
      </c>
      <c r="D98" s="55" t="s">
        <v>5</v>
      </c>
      <c r="E98" s="55" t="s">
        <v>6</v>
      </c>
      <c r="F98" s="55" t="s">
        <v>7</v>
      </c>
      <c r="G98" s="55" t="s">
        <v>8</v>
      </c>
      <c r="H98" s="55" t="s">
        <v>9</v>
      </c>
    </row>
    <row r="99" spans="1:8" ht="14.25">
      <c r="A99" s="19" t="s">
        <v>113</v>
      </c>
      <c r="B99" s="50" t="s">
        <v>25</v>
      </c>
      <c r="C99" s="51">
        <v>0.45714285714285713</v>
      </c>
      <c r="D99" s="51">
        <v>0.4897959183673469</v>
      </c>
      <c r="E99" s="51">
        <v>1.1320754716981132</v>
      </c>
      <c r="F99" s="51">
        <v>1.3333333333333333</v>
      </c>
      <c r="G99" s="51">
        <v>1.2444444444444445</v>
      </c>
      <c r="H99" s="51">
        <v>2.176470588235294</v>
      </c>
    </row>
    <row r="100" spans="1:8" ht="14.25">
      <c r="A100" s="19" t="s">
        <v>114</v>
      </c>
      <c r="B100" s="50" t="s">
        <v>27</v>
      </c>
      <c r="C100" s="51"/>
      <c r="D100" s="51">
        <v>0.45714285714285713</v>
      </c>
      <c r="E100" s="51">
        <v>0.4897959183673469</v>
      </c>
      <c r="F100" s="51">
        <v>1.1320754716981132</v>
      </c>
      <c r="G100" s="51">
        <v>1.3333333333333333</v>
      </c>
      <c r="H100" s="51">
        <v>1.2444444444444445</v>
      </c>
    </row>
    <row r="101" spans="1:8" ht="14.25">
      <c r="A101" s="19" t="s">
        <v>115</v>
      </c>
      <c r="B101" s="50" t="s">
        <v>29</v>
      </c>
      <c r="C101" s="51"/>
      <c r="D101" s="51">
        <f>(D99+D100)/2</f>
        <v>0.47346938775510206</v>
      </c>
      <c r="E101" s="51">
        <f>(E99+E100)/2</f>
        <v>0.81093569503273</v>
      </c>
      <c r="F101" s="51">
        <f>(F99+F100)/2</f>
        <v>1.2327044025157232</v>
      </c>
      <c r="G101" s="51">
        <f>(G99+G100)/2</f>
        <v>1.2888888888888888</v>
      </c>
      <c r="H101" s="51">
        <f>(H99+H100)/2</f>
        <v>1.7104575163398692</v>
      </c>
    </row>
    <row r="102" spans="1:8" ht="14.25">
      <c r="A102" s="19" t="s">
        <v>116</v>
      </c>
      <c r="B102" s="50" t="s">
        <v>31</v>
      </c>
      <c r="C102" s="51"/>
      <c r="D102" s="51">
        <f>D99-D100</f>
        <v>0.0326530612244898</v>
      </c>
      <c r="E102" s="51">
        <f>E99-E100</f>
        <v>0.6422795533307663</v>
      </c>
      <c r="F102" s="51">
        <f>F99-F100</f>
        <v>0.20125786163522008</v>
      </c>
      <c r="G102" s="51">
        <f>G99-G100</f>
        <v>-0.0888888888888888</v>
      </c>
      <c r="H102" s="51">
        <f>H99-H100</f>
        <v>0.9320261437908495</v>
      </c>
    </row>
    <row r="103" spans="1:8" ht="14.25">
      <c r="A103" s="19" t="s">
        <v>117</v>
      </c>
      <c r="B103" s="50" t="s">
        <v>33</v>
      </c>
      <c r="C103" s="51"/>
      <c r="D103" s="51">
        <f>D101-D100</f>
        <v>0.016326530612244927</v>
      </c>
      <c r="E103" s="51">
        <f>E101-E100</f>
        <v>0.32113977666538307</v>
      </c>
      <c r="F103" s="51">
        <f>F101-F100</f>
        <v>0.10062893081761004</v>
      </c>
      <c r="G103" s="51">
        <f>G101-G100</f>
        <v>-0.04444444444444451</v>
      </c>
      <c r="H103" s="51">
        <f>H101-H100</f>
        <v>0.46601307189542474</v>
      </c>
    </row>
    <row r="104" spans="1:8" ht="14.25">
      <c r="A104" s="5"/>
      <c r="B104" s="4"/>
      <c r="C104" s="58"/>
      <c r="D104" s="58"/>
      <c r="E104" s="58"/>
      <c r="F104" s="58"/>
      <c r="G104" s="58"/>
      <c r="H104" s="58"/>
    </row>
    <row r="105" spans="1:8" ht="14.25">
      <c r="A105" s="5">
        <v>14</v>
      </c>
      <c r="B105" s="4" t="s">
        <v>118</v>
      </c>
      <c r="C105" s="58"/>
      <c r="D105" s="58"/>
      <c r="E105" s="58"/>
      <c r="F105" s="58"/>
      <c r="G105" s="58"/>
      <c r="H105" s="58"/>
    </row>
    <row r="106" spans="1:8" ht="14.25">
      <c r="A106" s="19" t="s">
        <v>119</v>
      </c>
      <c r="B106" s="50" t="s">
        <v>23</v>
      </c>
      <c r="C106" s="55" t="s">
        <v>4</v>
      </c>
      <c r="D106" s="55" t="s">
        <v>5</v>
      </c>
      <c r="E106" s="55" t="s">
        <v>6</v>
      </c>
      <c r="F106" s="55" t="s">
        <v>7</v>
      </c>
      <c r="G106" s="55" t="s">
        <v>8</v>
      </c>
      <c r="H106" s="55" t="s">
        <v>9</v>
      </c>
    </row>
    <row r="107" spans="1:8" ht="14.25">
      <c r="A107" s="19" t="s">
        <v>120</v>
      </c>
      <c r="B107" s="50" t="s">
        <v>25</v>
      </c>
      <c r="C107" s="51">
        <v>0.4</v>
      </c>
      <c r="D107" s="51">
        <v>0.5128205128205128</v>
      </c>
      <c r="E107" s="51">
        <v>1.4038461538461537</v>
      </c>
      <c r="F107" s="51">
        <v>1.3529411764705883</v>
      </c>
      <c r="G107" s="51">
        <v>1.1538461538461537</v>
      </c>
      <c r="H107" s="51">
        <v>1.5876288659793814</v>
      </c>
    </row>
    <row r="108" spans="1:8" ht="14.25">
      <c r="A108" s="19" t="s">
        <v>121</v>
      </c>
      <c r="B108" s="50" t="s">
        <v>27</v>
      </c>
      <c r="C108" s="51"/>
      <c r="D108" s="51">
        <v>0.4</v>
      </c>
      <c r="E108" s="51">
        <v>0.5128205128205128</v>
      </c>
      <c r="F108" s="51">
        <v>1.4038461538461537</v>
      </c>
      <c r="G108" s="51">
        <v>1.3529411764705883</v>
      </c>
      <c r="H108" s="51">
        <v>1.1538461538461537</v>
      </c>
    </row>
    <row r="109" spans="1:8" ht="14.25">
      <c r="A109" s="19" t="s">
        <v>122</v>
      </c>
      <c r="B109" s="50" t="s">
        <v>29</v>
      </c>
      <c r="C109" s="51"/>
      <c r="D109" s="51">
        <f>(D107+D108)/2</f>
        <v>0.4564102564102564</v>
      </c>
      <c r="E109" s="51">
        <f>(E107+E108)/2</f>
        <v>0.9583333333333333</v>
      </c>
      <c r="F109" s="51">
        <f>(F107+F108)/2</f>
        <v>1.378393665158371</v>
      </c>
      <c r="G109" s="51">
        <f>(G107+G108)/2</f>
        <v>1.253393665158371</v>
      </c>
      <c r="H109" s="51">
        <f>(H107+H108)/2</f>
        <v>1.3707375099127677</v>
      </c>
    </row>
    <row r="110" spans="1:8" ht="14.25">
      <c r="A110" s="19" t="s">
        <v>123</v>
      </c>
      <c r="B110" s="50" t="s">
        <v>31</v>
      </c>
      <c r="C110" s="51"/>
      <c r="D110" s="51">
        <f>D107-D108</f>
        <v>0.11282051282051275</v>
      </c>
      <c r="E110" s="51">
        <f>E107-E108</f>
        <v>0.891025641025641</v>
      </c>
      <c r="F110" s="51">
        <f>F107-F108</f>
        <v>-0.05090497737556543</v>
      </c>
      <c r="G110" s="51">
        <f>G107-G108</f>
        <v>-0.19909502262443457</v>
      </c>
      <c r="H110" s="51">
        <f>H107-H108</f>
        <v>0.4337827121332276</v>
      </c>
    </row>
    <row r="111" spans="1:8" ht="14.25">
      <c r="A111" s="19" t="s">
        <v>124</v>
      </c>
      <c r="B111" s="50" t="s">
        <v>33</v>
      </c>
      <c r="C111" s="51"/>
      <c r="D111" s="51">
        <f>D109-D108</f>
        <v>0.056410256410256376</v>
      </c>
      <c r="E111" s="51">
        <f>E109-E108</f>
        <v>0.4455128205128205</v>
      </c>
      <c r="F111" s="51">
        <f>F109-F108</f>
        <v>-0.025452488687782715</v>
      </c>
      <c r="G111" s="51">
        <f>G109-G108</f>
        <v>-0.09954751131221728</v>
      </c>
      <c r="H111" s="51">
        <f>H109-H108</f>
        <v>0.21689135606661392</v>
      </c>
    </row>
    <row r="112" spans="1:8" ht="14.25">
      <c r="A112" s="5"/>
      <c r="B112" s="4"/>
      <c r="C112" s="58"/>
      <c r="D112" s="58"/>
      <c r="E112" s="58"/>
      <c r="F112" s="58"/>
      <c r="G112" s="58"/>
      <c r="H112" s="58"/>
    </row>
    <row r="113" spans="1:8" ht="14.25">
      <c r="A113" s="5">
        <v>15</v>
      </c>
      <c r="B113" s="4" t="s">
        <v>125</v>
      </c>
      <c r="C113" s="58"/>
      <c r="D113" s="58"/>
      <c r="E113" s="58"/>
      <c r="F113" s="58"/>
      <c r="G113" s="58"/>
      <c r="H113" s="58"/>
    </row>
    <row r="114" spans="1:8" ht="14.25">
      <c r="A114" s="19" t="s">
        <v>126</v>
      </c>
      <c r="B114" s="50" t="s">
        <v>23</v>
      </c>
      <c r="C114" s="55" t="s">
        <v>4</v>
      </c>
      <c r="D114" s="55" t="s">
        <v>5</v>
      </c>
      <c r="E114" s="55" t="s">
        <v>6</v>
      </c>
      <c r="F114" s="55" t="s">
        <v>7</v>
      </c>
      <c r="G114" s="55" t="s">
        <v>8</v>
      </c>
      <c r="H114" s="55" t="s">
        <v>9</v>
      </c>
    </row>
    <row r="115" spans="1:8" ht="14.25">
      <c r="A115" s="19" t="s">
        <v>127</v>
      </c>
      <c r="B115" s="50" t="s">
        <v>25</v>
      </c>
      <c r="C115" s="51">
        <v>0.19909502262443438</v>
      </c>
      <c r="D115" s="51">
        <v>0.26200873362445415</v>
      </c>
      <c r="E115" s="51">
        <v>0.5793650793650794</v>
      </c>
      <c r="F115" s="51">
        <v>0.5207547169811321</v>
      </c>
      <c r="G115" s="51">
        <v>0.42704626334519574</v>
      </c>
      <c r="H115" s="51">
        <v>0.5767790262172284</v>
      </c>
    </row>
    <row r="116" spans="1:8" ht="14.25">
      <c r="A116" s="19" t="s">
        <v>128</v>
      </c>
      <c r="B116" s="50" t="s">
        <v>27</v>
      </c>
      <c r="C116" s="51"/>
      <c r="D116" s="51">
        <v>0.19909502262443438</v>
      </c>
      <c r="E116" s="51">
        <v>0.26200873362445415</v>
      </c>
      <c r="F116" s="51">
        <v>0.5793650793650794</v>
      </c>
      <c r="G116" s="51">
        <v>0.5207547169811321</v>
      </c>
      <c r="H116" s="51">
        <v>0.42704626334519574</v>
      </c>
    </row>
    <row r="117" spans="1:8" ht="14.25">
      <c r="A117" s="19" t="s">
        <v>129</v>
      </c>
      <c r="B117" s="50" t="s">
        <v>29</v>
      </c>
      <c r="C117" s="51"/>
      <c r="D117" s="51">
        <f>(D115+D116)/2</f>
        <v>0.23055187812444428</v>
      </c>
      <c r="E117" s="51">
        <f>(E115+E116)/2</f>
        <v>0.4206869064947668</v>
      </c>
      <c r="F117" s="51">
        <f>(F115+F116)/2</f>
        <v>0.5500598981731057</v>
      </c>
      <c r="G117" s="51">
        <f>(G115+G116)/2</f>
        <v>0.47390049016316393</v>
      </c>
      <c r="H117" s="51">
        <f>(H115+H116)/2</f>
        <v>0.5019126447812121</v>
      </c>
    </row>
    <row r="118" spans="1:8" ht="14.25">
      <c r="A118" s="19" t="s">
        <v>130</v>
      </c>
      <c r="B118" s="50" t="s">
        <v>31</v>
      </c>
      <c r="C118" s="51"/>
      <c r="D118" s="51">
        <f>D115-D116</f>
        <v>0.06291371100001977</v>
      </c>
      <c r="E118" s="51">
        <f>E115-E116</f>
        <v>0.31735634574062527</v>
      </c>
      <c r="F118" s="51">
        <f>F115-F116</f>
        <v>-0.058610362383947345</v>
      </c>
      <c r="G118" s="51">
        <f>G115-G116</f>
        <v>-0.09370845363593633</v>
      </c>
      <c r="H118" s="51">
        <f>H115-H116</f>
        <v>0.1497327628720327</v>
      </c>
    </row>
    <row r="119" spans="1:8" ht="14.25">
      <c r="A119" s="19" t="s">
        <v>131</v>
      </c>
      <c r="B119" s="50" t="s">
        <v>33</v>
      </c>
      <c r="C119" s="51"/>
      <c r="D119" s="51">
        <f>D117-D116</f>
        <v>0.0314568555000099</v>
      </c>
      <c r="E119" s="51">
        <f>E117-E116</f>
        <v>0.15867817287031266</v>
      </c>
      <c r="F119" s="51">
        <f>F117-F116</f>
        <v>-0.029305181191973673</v>
      </c>
      <c r="G119" s="51">
        <f>G117-G116</f>
        <v>-0.046854226817968136</v>
      </c>
      <c r="H119" s="51">
        <f>H117-H116</f>
        <v>0.07486638143601637</v>
      </c>
    </row>
  </sheetData>
  <sheetProtection/>
  <mergeCells count="15">
    <mergeCell ref="K20:R20"/>
    <mergeCell ref="K21:R21"/>
    <mergeCell ref="K22:R22"/>
    <mergeCell ref="K23:R23"/>
    <mergeCell ref="K24:R24"/>
    <mergeCell ref="K25:R25"/>
    <mergeCell ref="K26:R26"/>
    <mergeCell ref="K27:R27"/>
    <mergeCell ref="K28:R28"/>
    <mergeCell ref="K29:R29"/>
    <mergeCell ref="K30:R30"/>
    <mergeCell ref="K31:R31"/>
    <mergeCell ref="K32:R32"/>
    <mergeCell ref="K33:R33"/>
    <mergeCell ref="K34:R34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0"/>
  <sheetViews>
    <sheetView zoomScale="115" zoomScaleNormal="115" workbookViewId="0" topLeftCell="A1">
      <selection activeCell="G6" sqref="G6"/>
    </sheetView>
  </sheetViews>
  <sheetFormatPr defaultColWidth="9.00390625" defaultRowHeight="14.25"/>
  <cols>
    <col min="1" max="1" width="3.50390625" style="4" customWidth="1"/>
    <col min="2" max="2" width="10.50390625" style="5" customWidth="1"/>
    <col min="3" max="3" width="15.375" style="4" customWidth="1"/>
    <col min="4" max="4" width="7.75390625" style="4" customWidth="1"/>
    <col min="5" max="6" width="8.375" style="4" customWidth="1"/>
    <col min="7" max="7" width="13.25390625" style="4" customWidth="1"/>
    <col min="8" max="8" width="6.50390625" style="4" customWidth="1"/>
    <col min="9" max="9" width="15.375" style="4" customWidth="1"/>
    <col min="10" max="11" width="9.00390625" style="4" customWidth="1"/>
    <col min="12" max="12" width="7.875" style="4" customWidth="1"/>
    <col min="13" max="13" width="7.625" style="4" customWidth="1"/>
    <col min="14" max="14" width="8.75390625" style="4" customWidth="1"/>
    <col min="15" max="15" width="8.875" style="4" customWidth="1"/>
    <col min="16" max="16384" width="9.00390625" style="4" customWidth="1"/>
  </cols>
  <sheetData>
    <row r="1" spans="2:11" s="1" customFormat="1" ht="18" customHeight="1">
      <c r="B1" s="6" t="s">
        <v>132</v>
      </c>
      <c r="C1" s="6"/>
      <c r="G1" s="7" t="s">
        <v>133</v>
      </c>
      <c r="I1" s="39"/>
      <c r="J1" s="39">
        <v>1</v>
      </c>
      <c r="K1" s="39"/>
    </row>
    <row r="2" spans="1:15" s="1" customFormat="1" ht="18" customHeight="1">
      <c r="A2" s="8" t="s">
        <v>134</v>
      </c>
      <c r="B2" s="8"/>
      <c r="C2" s="8"/>
      <c r="D2" s="8"/>
      <c r="E2" s="8"/>
      <c r="F2" s="8"/>
      <c r="G2" s="7"/>
      <c r="H2" s="4" t="s">
        <v>135</v>
      </c>
      <c r="I2" s="4"/>
      <c r="J2" s="4"/>
      <c r="K2" s="4"/>
      <c r="L2" s="4"/>
      <c r="M2" s="4"/>
      <c r="N2" s="4"/>
      <c r="O2" s="4"/>
    </row>
    <row r="3" spans="1:15" s="2" customFormat="1" ht="14.25" customHeight="1">
      <c r="A3" s="9" t="s">
        <v>2</v>
      </c>
      <c r="B3" s="10" t="s">
        <v>136</v>
      </c>
      <c r="C3" s="11" t="s">
        <v>137</v>
      </c>
      <c r="D3" s="12" t="s">
        <v>138</v>
      </c>
      <c r="E3" s="12" t="s">
        <v>139</v>
      </c>
      <c r="F3" s="13" t="s">
        <v>140</v>
      </c>
      <c r="H3" s="5"/>
      <c r="I3" s="16" t="s">
        <v>21</v>
      </c>
      <c r="J3" s="4"/>
      <c r="K3" s="4"/>
      <c r="L3" s="4"/>
      <c r="M3" s="4"/>
      <c r="N3" s="4"/>
      <c r="O3" s="4"/>
    </row>
    <row r="4" spans="1:19" s="2" customFormat="1" ht="12" customHeight="1">
      <c r="A4" s="14" t="s">
        <v>16</v>
      </c>
      <c r="B4" s="15" t="s">
        <v>141</v>
      </c>
      <c r="C4" s="16" t="s">
        <v>21</v>
      </c>
      <c r="D4" s="17">
        <v>0.6363636363636364</v>
      </c>
      <c r="E4" s="17"/>
      <c r="F4" s="18"/>
      <c r="H4" s="19">
        <v>1</v>
      </c>
      <c r="I4" s="40" t="s">
        <v>23</v>
      </c>
      <c r="J4" s="41" t="s">
        <v>4</v>
      </c>
      <c r="K4" s="41" t="s">
        <v>5</v>
      </c>
      <c r="L4" s="41" t="s">
        <v>6</v>
      </c>
      <c r="M4" s="41" t="s">
        <v>7</v>
      </c>
      <c r="N4" s="41" t="s">
        <v>8</v>
      </c>
      <c r="O4" s="41" t="s">
        <v>9</v>
      </c>
      <c r="Q4"/>
      <c r="R4"/>
      <c r="S4"/>
    </row>
    <row r="5" spans="1:19" s="2" customFormat="1" ht="14.25">
      <c r="A5" s="14"/>
      <c r="B5" s="15"/>
      <c r="C5" s="16" t="s">
        <v>34</v>
      </c>
      <c r="D5" s="17">
        <v>-0.5454545454545454</v>
      </c>
      <c r="E5" s="17"/>
      <c r="F5" s="18"/>
      <c r="H5" s="19" t="s">
        <v>22</v>
      </c>
      <c r="I5" s="40" t="s">
        <v>25</v>
      </c>
      <c r="J5" s="17">
        <v>0.6363636363636364</v>
      </c>
      <c r="K5" s="17">
        <v>0.6</v>
      </c>
      <c r="L5" s="17">
        <v>0.589041095890411</v>
      </c>
      <c r="M5" s="17">
        <v>0.5942028985507246</v>
      </c>
      <c r="N5" s="17">
        <v>0.5333333333333333</v>
      </c>
      <c r="O5" s="17">
        <v>0.5194805194805194</v>
      </c>
      <c r="Q5"/>
      <c r="R5"/>
      <c r="S5"/>
    </row>
    <row r="6" spans="1:19" s="2" customFormat="1" ht="14.25">
      <c r="A6" s="14"/>
      <c r="B6" s="15"/>
      <c r="C6" s="16" t="s">
        <v>41</v>
      </c>
      <c r="D6" s="17">
        <v>-0.07239819004524888</v>
      </c>
      <c r="E6" s="17"/>
      <c r="F6" s="18"/>
      <c r="H6" s="19" t="s">
        <v>24</v>
      </c>
      <c r="I6" s="40" t="s">
        <v>27</v>
      </c>
      <c r="J6" s="40"/>
      <c r="K6" s="17">
        <v>0.6363636363636364</v>
      </c>
      <c r="L6" s="17">
        <v>0.6</v>
      </c>
      <c r="M6" s="17">
        <v>0.589041095890411</v>
      </c>
      <c r="N6" s="17">
        <v>0.5942028985507246</v>
      </c>
      <c r="O6" s="17">
        <v>0.5333333333333333</v>
      </c>
      <c r="P6" s="42"/>
      <c r="Q6"/>
      <c r="R6"/>
      <c r="S6"/>
    </row>
    <row r="7" spans="1:19" s="2" customFormat="1" ht="14.25">
      <c r="A7" s="14"/>
      <c r="B7" s="15"/>
      <c r="C7" s="16" t="s">
        <v>48</v>
      </c>
      <c r="D7" s="17">
        <v>-0.2222222222222222</v>
      </c>
      <c r="E7" s="17"/>
      <c r="F7" s="18"/>
      <c r="H7" s="19" t="s">
        <v>26</v>
      </c>
      <c r="I7" s="40" t="s">
        <v>29</v>
      </c>
      <c r="J7" s="17"/>
      <c r="K7" s="17">
        <v>0.6181818181818182</v>
      </c>
      <c r="L7" s="17">
        <v>0.5945205479452055</v>
      </c>
      <c r="M7" s="17">
        <v>0.5916219972205679</v>
      </c>
      <c r="N7" s="17">
        <v>0.5637681159420289</v>
      </c>
      <c r="O7" s="17">
        <v>0.5264069264069264</v>
      </c>
      <c r="Q7"/>
      <c r="R7"/>
      <c r="S7"/>
    </row>
    <row r="8" spans="1:19" s="2" customFormat="1" ht="12" customHeight="1">
      <c r="A8" s="14"/>
      <c r="B8" s="15" t="s">
        <v>142</v>
      </c>
      <c r="C8" s="20" t="s">
        <v>55</v>
      </c>
      <c r="D8" s="17">
        <v>-0.3125</v>
      </c>
      <c r="E8" s="17"/>
      <c r="F8" s="18"/>
      <c r="H8" s="19" t="s">
        <v>28</v>
      </c>
      <c r="I8" s="40" t="s">
        <v>31</v>
      </c>
      <c r="J8" s="43"/>
      <c r="K8" s="43">
        <v>-0.036363636363636376</v>
      </c>
      <c r="L8" s="43">
        <v>-0.010958904109588996</v>
      </c>
      <c r="M8" s="43">
        <v>0.00516180266031363</v>
      </c>
      <c r="N8" s="43">
        <v>-0.060869565217391286</v>
      </c>
      <c r="O8" s="43">
        <v>-0.013852813852813894</v>
      </c>
      <c r="Q8"/>
      <c r="R8"/>
      <c r="S8"/>
    </row>
    <row r="9" spans="1:19" s="2" customFormat="1" ht="14.25">
      <c r="A9" s="14"/>
      <c r="B9" s="15"/>
      <c r="C9" s="20" t="s">
        <v>62</v>
      </c>
      <c r="D9" s="17">
        <v>-7</v>
      </c>
      <c r="E9" s="17"/>
      <c r="F9" s="18"/>
      <c r="H9" s="19" t="s">
        <v>30</v>
      </c>
      <c r="I9" s="40" t="s">
        <v>33</v>
      </c>
      <c r="J9" s="43"/>
      <c r="K9" s="43">
        <v>-0.018181818181818188</v>
      </c>
      <c r="L9" s="43">
        <v>-0.005479452054794498</v>
      </c>
      <c r="M9" s="43">
        <v>0.0025809013301568706</v>
      </c>
      <c r="N9" s="43">
        <v>-0.0304347826086957</v>
      </c>
      <c r="O9" s="43">
        <v>-0.006926406926406892</v>
      </c>
      <c r="Q9"/>
      <c r="R9"/>
      <c r="S9"/>
    </row>
    <row r="10" spans="1:19" s="2" customFormat="1" ht="14.25">
      <c r="A10" s="14"/>
      <c r="B10" s="15"/>
      <c r="C10" s="20" t="s">
        <v>69</v>
      </c>
      <c r="D10" s="17">
        <v>-0.18181818181818182</v>
      </c>
      <c r="E10" s="17"/>
      <c r="F10" s="18"/>
      <c r="Q10"/>
      <c r="R10"/>
      <c r="S10"/>
    </row>
    <row r="11" spans="1:19" s="2" customFormat="1" ht="12" customHeight="1">
      <c r="A11" s="14"/>
      <c r="B11" s="15" t="s">
        <v>143</v>
      </c>
      <c r="C11" s="20" t="s">
        <v>76</v>
      </c>
      <c r="D11" s="17">
        <v>0.8833333333333333</v>
      </c>
      <c r="E11" s="17"/>
      <c r="F11" s="18"/>
      <c r="I11" s="16" t="s">
        <v>34</v>
      </c>
      <c r="Q11"/>
      <c r="R11"/>
      <c r="S11"/>
    </row>
    <row r="12" spans="1:19" s="2" customFormat="1" ht="14.25">
      <c r="A12" s="14"/>
      <c r="B12" s="15"/>
      <c r="C12" s="20" t="s">
        <v>83</v>
      </c>
      <c r="D12" s="17">
        <v>0.5666666666666667</v>
      </c>
      <c r="E12" s="17"/>
      <c r="F12" s="18"/>
      <c r="H12" s="19">
        <v>1</v>
      </c>
      <c r="I12" s="40" t="s">
        <v>23</v>
      </c>
      <c r="J12" s="41" t="s">
        <v>4</v>
      </c>
      <c r="K12" s="41" t="s">
        <v>5</v>
      </c>
      <c r="L12" s="41" t="s">
        <v>6</v>
      </c>
      <c r="M12" s="41" t="s">
        <v>7</v>
      </c>
      <c r="N12" s="41" t="s">
        <v>8</v>
      </c>
      <c r="O12" s="41" t="s">
        <v>9</v>
      </c>
      <c r="Q12"/>
      <c r="R12"/>
      <c r="S12"/>
    </row>
    <row r="13" spans="1:19" s="2" customFormat="1" ht="14.25">
      <c r="A13" s="14"/>
      <c r="B13" s="15"/>
      <c r="C13" s="21" t="s">
        <v>90</v>
      </c>
      <c r="D13" s="17">
        <v>0.5350877192982456</v>
      </c>
      <c r="E13" s="17"/>
      <c r="F13" s="18"/>
      <c r="H13" s="19" t="s">
        <v>22</v>
      </c>
      <c r="I13" s="40" t="s">
        <v>25</v>
      </c>
      <c r="J13" s="17">
        <v>-0.5454545454545454</v>
      </c>
      <c r="K13" s="17">
        <v>-0.6333333333333333</v>
      </c>
      <c r="L13" s="17">
        <v>0.0273972602739726</v>
      </c>
      <c r="M13" s="17">
        <v>0.15942028985507245</v>
      </c>
      <c r="N13" s="17">
        <v>0.08333333333333333</v>
      </c>
      <c r="O13" s="17">
        <v>0.012987012987012988</v>
      </c>
      <c r="Q13"/>
      <c r="R13"/>
      <c r="S13"/>
    </row>
    <row r="14" spans="1:19" s="3" customFormat="1" ht="14.25">
      <c r="A14" s="14"/>
      <c r="B14" s="15"/>
      <c r="C14" s="20" t="s">
        <v>97</v>
      </c>
      <c r="D14" s="17">
        <v>0.5263157894736842</v>
      </c>
      <c r="E14" s="17"/>
      <c r="F14" s="18"/>
      <c r="H14" s="19" t="s">
        <v>24</v>
      </c>
      <c r="I14" s="40" t="s">
        <v>27</v>
      </c>
      <c r="J14" s="40"/>
      <c r="K14" s="17">
        <v>-0.5454545454545454</v>
      </c>
      <c r="L14" s="17">
        <v>-0.6333333333333333</v>
      </c>
      <c r="M14" s="17">
        <v>0.0273972602739726</v>
      </c>
      <c r="N14" s="17">
        <v>0.15942028985507245</v>
      </c>
      <c r="O14" s="17">
        <v>0.08333333333333333</v>
      </c>
      <c r="P14" s="42"/>
      <c r="Q14"/>
      <c r="R14"/>
      <c r="S14"/>
    </row>
    <row r="15" spans="1:19" s="3" customFormat="1" ht="12" customHeight="1">
      <c r="A15" s="14"/>
      <c r="B15" s="15" t="s">
        <v>144</v>
      </c>
      <c r="C15" s="22" t="s">
        <v>104</v>
      </c>
      <c r="D15" s="17" t="e">
        <v>#DIV/0!</v>
      </c>
      <c r="E15" s="17"/>
      <c r="F15" s="18"/>
      <c r="H15" s="19" t="s">
        <v>26</v>
      </c>
      <c r="I15" s="40" t="s">
        <v>29</v>
      </c>
      <c r="J15" s="17"/>
      <c r="K15" s="17">
        <v>-0.5893939393939394</v>
      </c>
      <c r="L15" s="17">
        <v>-0.30296803652968035</v>
      </c>
      <c r="M15" s="17">
        <v>0.09340877506452253</v>
      </c>
      <c r="N15" s="17">
        <v>0.12137681159420288</v>
      </c>
      <c r="O15" s="17">
        <v>0.04816017316017316</v>
      </c>
      <c r="Q15"/>
      <c r="R15"/>
      <c r="S15"/>
    </row>
    <row r="16" spans="1:19" s="3" customFormat="1" ht="14.25">
      <c r="A16" s="14"/>
      <c r="B16" s="15"/>
      <c r="C16" s="22" t="s">
        <v>111</v>
      </c>
      <c r="D16" s="17">
        <v>0.45714285714285713</v>
      </c>
      <c r="E16" s="17"/>
      <c r="F16" s="18"/>
      <c r="H16" s="19" t="s">
        <v>28</v>
      </c>
      <c r="I16" s="40" t="s">
        <v>31</v>
      </c>
      <c r="J16" s="43"/>
      <c r="K16" s="43">
        <v>-0.08787878787878789</v>
      </c>
      <c r="L16" s="43">
        <v>0.6607305936073059</v>
      </c>
      <c r="M16" s="43">
        <v>0.13202302958109985</v>
      </c>
      <c r="N16" s="43">
        <v>-0.07608695652173912</v>
      </c>
      <c r="O16" s="43">
        <v>-0.07034632034632034</v>
      </c>
      <c r="Q16"/>
      <c r="R16"/>
      <c r="S16"/>
    </row>
    <row r="17" spans="1:19" s="3" customFormat="1" ht="14.25">
      <c r="A17" s="14"/>
      <c r="B17" s="15"/>
      <c r="C17" s="22" t="s">
        <v>118</v>
      </c>
      <c r="D17" s="17">
        <v>0.4</v>
      </c>
      <c r="E17" s="17"/>
      <c r="F17" s="18"/>
      <c r="H17" s="19" t="s">
        <v>30</v>
      </c>
      <c r="I17" s="40" t="s">
        <v>33</v>
      </c>
      <c r="J17" s="43"/>
      <c r="K17" s="43">
        <v>-0.043939393939393945</v>
      </c>
      <c r="L17" s="43">
        <v>0.33036529680365295</v>
      </c>
      <c r="M17" s="43">
        <v>0.06601151479054992</v>
      </c>
      <c r="N17" s="43">
        <v>-0.03804347826086957</v>
      </c>
      <c r="O17" s="43">
        <v>-0.03517316017316017</v>
      </c>
      <c r="Q17"/>
      <c r="R17"/>
      <c r="S17"/>
    </row>
    <row r="18" spans="1:19" ht="14.25">
      <c r="A18" s="23"/>
      <c r="B18" s="24"/>
      <c r="C18" s="25" t="s">
        <v>125</v>
      </c>
      <c r="D18" s="26">
        <v>0.19909502262443438</v>
      </c>
      <c r="E18" s="26"/>
      <c r="F18" s="27"/>
      <c r="Q18"/>
      <c r="R18"/>
      <c r="S18"/>
    </row>
    <row r="19" spans="1:19" ht="18.75">
      <c r="A19" s="8" t="s">
        <v>145</v>
      </c>
      <c r="B19" s="8"/>
      <c r="C19" s="8"/>
      <c r="D19" s="8"/>
      <c r="E19" s="8"/>
      <c r="F19" s="8"/>
      <c r="I19" s="16" t="s">
        <v>41</v>
      </c>
      <c r="Q19"/>
      <c r="R19"/>
      <c r="S19"/>
    </row>
    <row r="20" spans="1:19" ht="14.25">
      <c r="A20" s="28" t="s">
        <v>2</v>
      </c>
      <c r="B20" s="29" t="s">
        <v>136</v>
      </c>
      <c r="C20" s="30" t="s">
        <v>137</v>
      </c>
      <c r="D20" s="12" t="s">
        <v>138</v>
      </c>
      <c r="E20" s="12" t="s">
        <v>139</v>
      </c>
      <c r="F20" s="13" t="s">
        <v>140</v>
      </c>
      <c r="H20" s="19">
        <v>1</v>
      </c>
      <c r="I20" s="40" t="s">
        <v>23</v>
      </c>
      <c r="J20" s="41" t="s">
        <v>4</v>
      </c>
      <c r="K20" s="41" t="s">
        <v>5</v>
      </c>
      <c r="L20" s="41" t="s">
        <v>6</v>
      </c>
      <c r="M20" s="41" t="s">
        <v>7</v>
      </c>
      <c r="N20" s="41" t="s">
        <v>8</v>
      </c>
      <c r="O20" s="41" t="s">
        <v>9</v>
      </c>
      <c r="Q20"/>
      <c r="R20"/>
      <c r="S20"/>
    </row>
    <row r="21" spans="1:19" ht="14.25">
      <c r="A21" s="14" t="s">
        <v>16</v>
      </c>
      <c r="B21" s="31" t="s">
        <v>141</v>
      </c>
      <c r="C21" s="16" t="s">
        <v>21</v>
      </c>
      <c r="D21" s="32">
        <v>0.6</v>
      </c>
      <c r="E21" s="33">
        <v>0.6363636363636364</v>
      </c>
      <c r="F21" s="34">
        <v>0.58032741205155</v>
      </c>
      <c r="H21" s="19" t="s">
        <v>22</v>
      </c>
      <c r="I21" s="40" t="s">
        <v>25</v>
      </c>
      <c r="J21" s="17">
        <v>-0.07239819004524888</v>
      </c>
      <c r="K21" s="17">
        <v>-0.11353711790393013</v>
      </c>
      <c r="L21" s="17">
        <v>0.07936507936507936</v>
      </c>
      <c r="M21" s="17">
        <v>0.17358490566037735</v>
      </c>
      <c r="N21" s="17">
        <v>0.08540925266903915</v>
      </c>
      <c r="O21" s="17">
        <v>0.0749063670411985</v>
      </c>
      <c r="Q21"/>
      <c r="R21"/>
      <c r="S21"/>
    </row>
    <row r="22" spans="1:19" ht="14.25">
      <c r="A22" s="14"/>
      <c r="B22" s="35"/>
      <c r="C22" s="16" t="s">
        <v>34</v>
      </c>
      <c r="D22" s="32">
        <v>-0.6333333333333333</v>
      </c>
      <c r="E22" s="33">
        <v>-0.5454545454545454</v>
      </c>
      <c r="F22" s="34">
        <v>-0.7918216649251132</v>
      </c>
      <c r="H22" s="19" t="s">
        <v>24</v>
      </c>
      <c r="I22" s="40" t="s">
        <v>27</v>
      </c>
      <c r="J22" s="40"/>
      <c r="K22" s="17">
        <v>-0.07239819004524888</v>
      </c>
      <c r="L22" s="17">
        <v>-0.11353711790393013</v>
      </c>
      <c r="M22" s="17">
        <v>0.07936507936507936</v>
      </c>
      <c r="N22" s="17">
        <v>0.17358490566037735</v>
      </c>
      <c r="O22" s="17">
        <v>0.0854092526690392</v>
      </c>
      <c r="P22" s="42"/>
      <c r="Q22"/>
      <c r="R22"/>
      <c r="S22"/>
    </row>
    <row r="23" spans="1:19" ht="14.25">
      <c r="A23" s="14"/>
      <c r="B23" s="35"/>
      <c r="C23" s="16" t="s">
        <v>41</v>
      </c>
      <c r="D23" s="32">
        <v>-0.11353711790393013</v>
      </c>
      <c r="E23" s="33">
        <v>-0.07239819004524888</v>
      </c>
      <c r="F23" s="34">
        <v>-0.09936852181282424</v>
      </c>
      <c r="H23" s="19" t="s">
        <v>26</v>
      </c>
      <c r="I23" s="40" t="s">
        <v>29</v>
      </c>
      <c r="J23" s="17"/>
      <c r="K23" s="17">
        <v>-0.0929676539745895</v>
      </c>
      <c r="L23" s="17">
        <v>-0.017086019269425386</v>
      </c>
      <c r="M23" s="17">
        <v>0.12647499251272837</v>
      </c>
      <c r="N23" s="17">
        <v>0.12949707916470826</v>
      </c>
      <c r="O23" s="17">
        <v>0.08015780985511886</v>
      </c>
      <c r="Q23"/>
      <c r="R23"/>
      <c r="S23"/>
    </row>
    <row r="24" spans="1:15" ht="14.25">
      <c r="A24" s="14"/>
      <c r="B24" s="36"/>
      <c r="C24" s="16" t="s">
        <v>48</v>
      </c>
      <c r="D24" s="32">
        <v>-0.5428571428571428</v>
      </c>
      <c r="E24" s="33">
        <v>-0.2222222222222222</v>
      </c>
      <c r="F24" s="34">
        <v>-0.4319801612905061</v>
      </c>
      <c r="H24" s="19" t="s">
        <v>28</v>
      </c>
      <c r="I24" s="40" t="s">
        <v>31</v>
      </c>
      <c r="J24" s="43"/>
      <c r="K24" s="43">
        <v>-0.04113892785868126</v>
      </c>
      <c r="L24" s="43">
        <v>0.19290219726900948</v>
      </c>
      <c r="M24" s="43">
        <v>0.09421982629529799</v>
      </c>
      <c r="N24" s="43">
        <v>-0.0881756529913382</v>
      </c>
      <c r="O24" s="43">
        <v>-0.0105028856278407</v>
      </c>
    </row>
    <row r="25" spans="1:15" ht="14.25">
      <c r="A25" s="14"/>
      <c r="B25" s="31" t="s">
        <v>142</v>
      </c>
      <c r="C25" s="20" t="s">
        <v>55</v>
      </c>
      <c r="D25" s="32">
        <v>0.36363636363636365</v>
      </c>
      <c r="E25" s="33">
        <v>-0.3125</v>
      </c>
      <c r="F25" s="34">
        <v>0.6710292022792023</v>
      </c>
      <c r="H25" s="19" t="s">
        <v>30</v>
      </c>
      <c r="I25" s="40" t="s">
        <v>33</v>
      </c>
      <c r="J25" s="43"/>
      <c r="K25" s="43">
        <v>-0.02056946392934063</v>
      </c>
      <c r="L25" s="43">
        <v>0.09645109863450474</v>
      </c>
      <c r="M25" s="43">
        <v>0.04710991314764901</v>
      </c>
      <c r="N25" s="43">
        <v>-0.044087826495669086</v>
      </c>
      <c r="O25" s="43">
        <v>-0.005251442813920343</v>
      </c>
    </row>
    <row r="26" spans="1:9" ht="14.25">
      <c r="A26" s="14"/>
      <c r="B26" s="35"/>
      <c r="C26" s="20" t="s">
        <v>62</v>
      </c>
      <c r="D26" s="32">
        <v>0.5833333333333334</v>
      </c>
      <c r="E26" s="33">
        <v>-7</v>
      </c>
      <c r="F26" s="34">
        <v>-0.4325365180628338</v>
      </c>
      <c r="I26" s="16" t="s">
        <v>48</v>
      </c>
    </row>
    <row r="27" spans="1:15" ht="14.25">
      <c r="A27" s="14"/>
      <c r="B27" s="36"/>
      <c r="C27" s="20" t="s">
        <v>69</v>
      </c>
      <c r="D27" s="32">
        <v>-0.35185185185185186</v>
      </c>
      <c r="E27" s="33">
        <v>-0.18181818181818182</v>
      </c>
      <c r="F27" s="34">
        <v>-0.3576277268139904</v>
      </c>
      <c r="H27" s="19">
        <v>1</v>
      </c>
      <c r="I27" s="40" t="s">
        <v>23</v>
      </c>
      <c r="J27" s="41" t="s">
        <v>4</v>
      </c>
      <c r="K27" s="41" t="s">
        <v>5</v>
      </c>
      <c r="L27" s="41" t="s">
        <v>6</v>
      </c>
      <c r="M27" s="41" t="s">
        <v>7</v>
      </c>
      <c r="N27" s="41" t="s">
        <v>8</v>
      </c>
      <c r="O27" s="41" t="s">
        <v>9</v>
      </c>
    </row>
    <row r="28" spans="1:15" ht="14.25">
      <c r="A28" s="14"/>
      <c r="B28" s="31" t="s">
        <v>143</v>
      </c>
      <c r="C28" s="20" t="s">
        <v>76</v>
      </c>
      <c r="D28" s="32">
        <v>0.7375</v>
      </c>
      <c r="E28" s="33">
        <v>0.8833333333333333</v>
      </c>
      <c r="F28" s="34">
        <v>2.0520833333333335</v>
      </c>
      <c r="H28" s="19" t="s">
        <v>22</v>
      </c>
      <c r="I28" s="40" t="s">
        <v>25</v>
      </c>
      <c r="J28" s="17">
        <v>-0.2222222222222222</v>
      </c>
      <c r="K28" s="17">
        <v>-0.5428571428571428</v>
      </c>
      <c r="L28" s="17">
        <v>0.05405405405405406</v>
      </c>
      <c r="M28" s="17">
        <v>0.22916666666666666</v>
      </c>
      <c r="N28" s="17">
        <v>0.09433962264150944</v>
      </c>
      <c r="O28" s="17">
        <v>0.018518518518518517</v>
      </c>
    </row>
    <row r="29" spans="1:16" ht="14.25">
      <c r="A29" s="14"/>
      <c r="B29" s="35"/>
      <c r="C29" s="20" t="s">
        <v>83</v>
      </c>
      <c r="D29" s="32">
        <v>0.3625</v>
      </c>
      <c r="E29" s="32">
        <v>0.5666666666666667</v>
      </c>
      <c r="F29" s="18">
        <v>1.3458333333333334</v>
      </c>
      <c r="H29" s="19" t="s">
        <v>24</v>
      </c>
      <c r="I29" s="40" t="s">
        <v>27</v>
      </c>
      <c r="J29" s="40"/>
      <c r="K29" s="17">
        <v>-0.2222222222222222</v>
      </c>
      <c r="L29" s="17">
        <v>-0.5428571428571428</v>
      </c>
      <c r="M29" s="17">
        <v>0.05405405405405406</v>
      </c>
      <c r="N29" s="17">
        <v>0.22916666666666666</v>
      </c>
      <c r="O29" s="17">
        <v>0.09433962264150944</v>
      </c>
      <c r="P29" s="42"/>
    </row>
    <row r="30" spans="1:15" ht="14.25">
      <c r="A30" s="14"/>
      <c r="B30" s="35"/>
      <c r="C30" s="21" t="s">
        <v>90</v>
      </c>
      <c r="D30" s="32">
        <v>0.48695652173913045</v>
      </c>
      <c r="E30" s="32">
        <v>0.5350877192982456</v>
      </c>
      <c r="F30" s="18">
        <v>0.5001605440025733</v>
      </c>
      <c r="H30" s="19" t="s">
        <v>26</v>
      </c>
      <c r="I30" s="40" t="s">
        <v>29</v>
      </c>
      <c r="J30" s="17"/>
      <c r="K30" s="17">
        <v>-0.3825396825396825</v>
      </c>
      <c r="L30" s="17">
        <v>-0.24440154440154438</v>
      </c>
      <c r="M30" s="17">
        <v>0.14161036036036034</v>
      </c>
      <c r="N30" s="17">
        <v>0.16175314465408805</v>
      </c>
      <c r="O30" s="17">
        <v>0.05642907058001398</v>
      </c>
    </row>
    <row r="31" spans="1:15" ht="14.25">
      <c r="A31" s="14"/>
      <c r="B31" s="36"/>
      <c r="C31" s="20" t="s">
        <v>97</v>
      </c>
      <c r="D31" s="32">
        <v>0.6956521739130435</v>
      </c>
      <c r="E31" s="32">
        <v>0.5263157894736842</v>
      </c>
      <c r="F31" s="18">
        <v>0.7258541233570176</v>
      </c>
      <c r="H31" s="19" t="s">
        <v>28</v>
      </c>
      <c r="I31" s="40" t="s">
        <v>31</v>
      </c>
      <c r="J31" s="43"/>
      <c r="K31" s="43">
        <v>-0.3206349206349206</v>
      </c>
      <c r="L31" s="43">
        <v>0.5969111969111969</v>
      </c>
      <c r="M31" s="43">
        <v>0.1751126126126126</v>
      </c>
      <c r="N31" s="43">
        <v>-0.13482704402515722</v>
      </c>
      <c r="O31" s="43">
        <v>-0.07582110412299092</v>
      </c>
    </row>
    <row r="32" spans="1:15" ht="14.25">
      <c r="A32" s="14"/>
      <c r="B32" s="31" t="s">
        <v>144</v>
      </c>
      <c r="C32" s="22" t="s">
        <v>104</v>
      </c>
      <c r="D32" s="32" t="e">
        <v>#DIV/0!</v>
      </c>
      <c r="E32" s="32" t="e">
        <v>#DIV/0!</v>
      </c>
      <c r="F32" s="18" t="e">
        <v>#DIV/0!</v>
      </c>
      <c r="H32" s="19" t="s">
        <v>30</v>
      </c>
      <c r="I32" s="40" t="s">
        <v>33</v>
      </c>
      <c r="J32" s="43"/>
      <c r="K32" s="43">
        <v>-0.1603174603174603</v>
      </c>
      <c r="L32" s="43">
        <v>0.29845559845559844</v>
      </c>
      <c r="M32" s="43">
        <v>0.08755630630630629</v>
      </c>
      <c r="N32" s="43">
        <v>-0.06741352201257861</v>
      </c>
      <c r="O32" s="43">
        <v>-0.03791055206149546</v>
      </c>
    </row>
    <row r="33" spans="1:6" ht="14.25">
      <c r="A33" s="14"/>
      <c r="B33" s="35"/>
      <c r="C33" s="22" t="s">
        <v>111</v>
      </c>
      <c r="D33" s="32">
        <v>0.4897959183673469</v>
      </c>
      <c r="E33" s="32">
        <v>0.45714285714285713</v>
      </c>
      <c r="F33" s="18">
        <v>0.4457505526813507</v>
      </c>
    </row>
    <row r="34" spans="1:9" ht="14.25">
      <c r="A34" s="14"/>
      <c r="B34" s="35"/>
      <c r="C34" s="22" t="s">
        <v>118</v>
      </c>
      <c r="D34" s="32">
        <v>0.5128205128205128</v>
      </c>
      <c r="E34" s="32">
        <v>0.4</v>
      </c>
      <c r="F34" s="18">
        <v>0.25021808879558266</v>
      </c>
      <c r="I34" s="20" t="s">
        <v>55</v>
      </c>
    </row>
    <row r="35" spans="1:15" ht="14.25">
      <c r="A35" s="23"/>
      <c r="B35" s="37"/>
      <c r="C35" s="25" t="s">
        <v>125</v>
      </c>
      <c r="D35" s="38">
        <v>0.26200873362445415</v>
      </c>
      <c r="E35" s="38">
        <v>0.19909502262443438</v>
      </c>
      <c r="F35" s="27">
        <v>0.2225321133017786</v>
      </c>
      <c r="H35" s="19">
        <v>1</v>
      </c>
      <c r="I35" s="40" t="s">
        <v>23</v>
      </c>
      <c r="J35" s="41" t="s">
        <v>4</v>
      </c>
      <c r="K35" s="41" t="s">
        <v>5</v>
      </c>
      <c r="L35" s="41" t="s">
        <v>6</v>
      </c>
      <c r="M35" s="41" t="s">
        <v>7</v>
      </c>
      <c r="N35" s="41" t="s">
        <v>8</v>
      </c>
      <c r="O35" s="41" t="s">
        <v>9</v>
      </c>
    </row>
    <row r="36" spans="8:15" ht="18" customHeight="1">
      <c r="H36" s="19" t="s">
        <v>22</v>
      </c>
      <c r="I36" s="40" t="s">
        <v>25</v>
      </c>
      <c r="J36" s="17">
        <v>-0.3125</v>
      </c>
      <c r="K36" s="17">
        <v>0.36363636363636365</v>
      </c>
      <c r="L36" s="17">
        <v>1.4333333333333333</v>
      </c>
      <c r="M36" s="17">
        <v>-0.0547945205479452</v>
      </c>
      <c r="N36" s="17">
        <v>-0.13043478260869565</v>
      </c>
      <c r="O36" s="17">
        <v>0.2833333333333333</v>
      </c>
    </row>
    <row r="37" spans="1:16" ht="18.75">
      <c r="A37" s="8" t="s">
        <v>146</v>
      </c>
      <c r="B37" s="8"/>
      <c r="C37" s="8"/>
      <c r="D37" s="8"/>
      <c r="E37" s="8"/>
      <c r="F37" s="8"/>
      <c r="H37" s="19" t="s">
        <v>24</v>
      </c>
      <c r="I37" s="40" t="s">
        <v>27</v>
      </c>
      <c r="J37" s="40"/>
      <c r="K37" s="17">
        <v>-0.3125</v>
      </c>
      <c r="L37" s="17">
        <v>0.36363636363636365</v>
      </c>
      <c r="M37" s="17">
        <v>1.4333333333333333</v>
      </c>
      <c r="N37" s="17">
        <v>-0.0547945205479452</v>
      </c>
      <c r="O37" s="17">
        <v>-0.13043478260869565</v>
      </c>
      <c r="P37" s="42"/>
    </row>
    <row r="38" spans="1:15" ht="14.25">
      <c r="A38" s="28" t="s">
        <v>2</v>
      </c>
      <c r="B38" s="29" t="s">
        <v>136</v>
      </c>
      <c r="C38" s="30" t="s">
        <v>137</v>
      </c>
      <c r="D38" s="12" t="s">
        <v>138</v>
      </c>
      <c r="E38" s="12" t="s">
        <v>139</v>
      </c>
      <c r="F38" s="13" t="s">
        <v>140</v>
      </c>
      <c r="H38" s="19" t="s">
        <v>26</v>
      </c>
      <c r="I38" s="40" t="s">
        <v>29</v>
      </c>
      <c r="J38" s="17"/>
      <c r="K38" s="17">
        <v>0.36363636363636365</v>
      </c>
      <c r="L38" s="17">
        <v>1.4333333333333333</v>
      </c>
      <c r="M38" s="17">
        <v>-0.0547945205479452</v>
      </c>
      <c r="N38" s="17">
        <v>-0.13043478260869565</v>
      </c>
      <c r="O38" s="17">
        <v>0.14166666666666666</v>
      </c>
    </row>
    <row r="39" spans="1:15" ht="14.25">
      <c r="A39" s="14" t="s">
        <v>16</v>
      </c>
      <c r="B39" s="31" t="s">
        <v>141</v>
      </c>
      <c r="C39" s="16" t="s">
        <v>21</v>
      </c>
      <c r="D39" s="32">
        <v>0.589041095890411</v>
      </c>
      <c r="E39" s="33">
        <v>0.6</v>
      </c>
      <c r="F39" s="34">
        <v>0.4813668279974159</v>
      </c>
      <c r="H39" s="19" t="s">
        <v>28</v>
      </c>
      <c r="I39" s="40" t="s">
        <v>31</v>
      </c>
      <c r="J39" s="43"/>
      <c r="K39" s="43">
        <v>0.6761363636363636</v>
      </c>
      <c r="L39" s="43">
        <v>1.0696969696969698</v>
      </c>
      <c r="M39" s="43">
        <v>-1.4881278538812786</v>
      </c>
      <c r="N39" s="43">
        <v>-0.07564026206075045</v>
      </c>
      <c r="O39" s="43">
        <v>0.413768115942029</v>
      </c>
    </row>
    <row r="40" spans="1:15" ht="14.25">
      <c r="A40" s="14"/>
      <c r="B40" s="35"/>
      <c r="C40" s="16" t="s">
        <v>34</v>
      </c>
      <c r="D40" s="32">
        <v>0.0273972602739726</v>
      </c>
      <c r="E40" s="33">
        <v>-0.6333333333333333</v>
      </c>
      <c r="F40" s="34">
        <v>-0.0926791244953266</v>
      </c>
      <c r="H40" s="19" t="s">
        <v>30</v>
      </c>
      <c r="I40" s="40" t="s">
        <v>33</v>
      </c>
      <c r="J40" s="43"/>
      <c r="K40" s="43">
        <v>0.6761363636363636</v>
      </c>
      <c r="L40" s="43">
        <v>1.0696969696969698</v>
      </c>
      <c r="M40" s="43">
        <v>-1.4881278538812786</v>
      </c>
      <c r="N40" s="43">
        <v>-0.07564026206075045</v>
      </c>
      <c r="O40" s="43">
        <v>0.2721014492753623</v>
      </c>
    </row>
    <row r="41" spans="1:6" ht="14.25">
      <c r="A41" s="14"/>
      <c r="B41" s="35"/>
      <c r="C41" s="16" t="s">
        <v>41</v>
      </c>
      <c r="D41" s="32">
        <v>0.07936507936507936</v>
      </c>
      <c r="E41" s="33">
        <v>-0.11353711790393013</v>
      </c>
      <c r="F41" s="34">
        <v>0.03927594227837199</v>
      </c>
    </row>
    <row r="42" spans="1:9" ht="14.25">
      <c r="A42" s="14"/>
      <c r="B42" s="36"/>
      <c r="C42" s="16" t="s">
        <v>48</v>
      </c>
      <c r="D42" s="32">
        <v>0.05405405405405406</v>
      </c>
      <c r="E42" s="33">
        <v>-0.5428571428571428</v>
      </c>
      <c r="F42" s="34">
        <v>-0.06026556776556776</v>
      </c>
      <c r="I42" s="20" t="s">
        <v>62</v>
      </c>
    </row>
    <row r="43" spans="1:15" ht="14.25">
      <c r="A43" s="14"/>
      <c r="B43" s="31" t="s">
        <v>142</v>
      </c>
      <c r="C43" s="20" t="s">
        <v>55</v>
      </c>
      <c r="D43" s="32">
        <v>1.4333333333333333</v>
      </c>
      <c r="E43" s="33">
        <v>0.36363636363636365</v>
      </c>
      <c r="F43" s="34">
        <v>1.310367467781261</v>
      </c>
      <c r="H43" s="19">
        <v>1</v>
      </c>
      <c r="I43" s="40" t="s">
        <v>23</v>
      </c>
      <c r="J43" s="41" t="s">
        <v>4</v>
      </c>
      <c r="K43" s="41" t="s">
        <v>5</v>
      </c>
      <c r="L43" s="41" t="s">
        <v>6</v>
      </c>
      <c r="M43" s="41" t="s">
        <v>7</v>
      </c>
      <c r="N43" s="41" t="s">
        <v>8</v>
      </c>
      <c r="O43" s="41" t="s">
        <v>9</v>
      </c>
    </row>
    <row r="44" spans="1:15" ht="14.25">
      <c r="A44" s="14"/>
      <c r="B44" s="35"/>
      <c r="C44" s="20" t="s">
        <v>62</v>
      </c>
      <c r="D44" s="32">
        <v>-1.105263157894737</v>
      </c>
      <c r="E44" s="33">
        <v>0.5833333333333334</v>
      </c>
      <c r="F44" s="34">
        <v>0.3713624338624339</v>
      </c>
      <c r="H44" s="19" t="s">
        <v>22</v>
      </c>
      <c r="I44" s="40" t="s">
        <v>25</v>
      </c>
      <c r="J44" s="17">
        <v>-7</v>
      </c>
      <c r="K44" s="17">
        <v>0.5833333333333334</v>
      </c>
      <c r="L44" s="17">
        <v>-1.105263157894737</v>
      </c>
      <c r="M44" s="17">
        <v>4.5</v>
      </c>
      <c r="N44" s="17">
        <v>-0.5454545454545454</v>
      </c>
      <c r="O44" s="17">
        <v>-0.8</v>
      </c>
    </row>
    <row r="45" spans="1:16" ht="14.25">
      <c r="A45" s="14"/>
      <c r="B45" s="36"/>
      <c r="C45" s="20" t="s">
        <v>69</v>
      </c>
      <c r="D45" s="32">
        <v>0.05714285714285714</v>
      </c>
      <c r="E45" s="33">
        <v>-0.35185185185185186</v>
      </c>
      <c r="F45" s="34">
        <v>-0.06484734070940967</v>
      </c>
      <c r="H45" s="19" t="s">
        <v>24</v>
      </c>
      <c r="I45" s="40" t="s">
        <v>27</v>
      </c>
      <c r="J45" s="40"/>
      <c r="K45" s="17">
        <v>-7</v>
      </c>
      <c r="L45" s="17">
        <v>0.5833333333333334</v>
      </c>
      <c r="M45" s="17">
        <v>-1.105263157894737</v>
      </c>
      <c r="N45" s="17">
        <v>4.5</v>
      </c>
      <c r="O45" s="17">
        <v>-0.5454545454545454</v>
      </c>
      <c r="P45" s="42"/>
    </row>
    <row r="46" spans="1:15" ht="14.25">
      <c r="A46" s="14"/>
      <c r="B46" s="31" t="s">
        <v>143</v>
      </c>
      <c r="C46" s="20" t="s">
        <v>76</v>
      </c>
      <c r="D46" s="32">
        <v>0.89</v>
      </c>
      <c r="E46" s="33">
        <v>0.7375</v>
      </c>
      <c r="F46" s="34">
        <v>1.6975</v>
      </c>
      <c r="H46" s="19" t="s">
        <v>26</v>
      </c>
      <c r="I46" s="40" t="s">
        <v>29</v>
      </c>
      <c r="J46" s="17"/>
      <c r="K46" s="17">
        <v>-3.2083333333333335</v>
      </c>
      <c r="L46" s="17">
        <v>-0.2609649122807018</v>
      </c>
      <c r="M46" s="17">
        <v>1.6973684210526314</v>
      </c>
      <c r="N46" s="17">
        <v>1.9772727272727273</v>
      </c>
      <c r="O46" s="17">
        <v>-0.6727272727272727</v>
      </c>
    </row>
    <row r="47" spans="1:15" ht="14.25">
      <c r="A47" s="14"/>
      <c r="B47" s="35"/>
      <c r="C47" s="20" t="s">
        <v>83</v>
      </c>
      <c r="D47" s="32">
        <v>0.66</v>
      </c>
      <c r="E47" s="32">
        <v>0.3625</v>
      </c>
      <c r="F47" s="18">
        <v>1.1841666666666668</v>
      </c>
      <c r="H47" s="19" t="s">
        <v>28</v>
      </c>
      <c r="I47" s="40" t="s">
        <v>31</v>
      </c>
      <c r="J47" s="43"/>
      <c r="K47" s="43">
        <v>7.583333333333333</v>
      </c>
      <c r="L47" s="43">
        <v>-1.6885964912280702</v>
      </c>
      <c r="M47" s="43">
        <v>5.605263157894737</v>
      </c>
      <c r="N47" s="43">
        <v>-5.045454545454545</v>
      </c>
      <c r="O47" s="43">
        <v>-0.25454545454545463</v>
      </c>
    </row>
    <row r="48" spans="1:15" ht="14.25">
      <c r="A48" s="14"/>
      <c r="B48" s="35"/>
      <c r="C48" s="21" t="s">
        <v>90</v>
      </c>
      <c r="D48" s="32">
        <v>0.41025641025641024</v>
      </c>
      <c r="E48" s="32">
        <v>0.48695652173913045</v>
      </c>
      <c r="F48" s="18">
        <v>0.4469573268558919</v>
      </c>
      <c r="H48" s="19" t="s">
        <v>30</v>
      </c>
      <c r="I48" s="40" t="s">
        <v>33</v>
      </c>
      <c r="J48" s="43"/>
      <c r="K48" s="43">
        <v>3.7916666666666665</v>
      </c>
      <c r="L48" s="43">
        <v>-0.8442982456140351</v>
      </c>
      <c r="M48" s="43">
        <v>2.802631578947368</v>
      </c>
      <c r="N48" s="43">
        <v>-2.5227272727272725</v>
      </c>
      <c r="O48" s="43">
        <v>-0.12727272727272732</v>
      </c>
    </row>
    <row r="49" spans="1:6" ht="14.25">
      <c r="A49" s="14"/>
      <c r="B49" s="36"/>
      <c r="C49" s="20" t="s">
        <v>97</v>
      </c>
      <c r="D49" s="32">
        <v>0.7299270072992701</v>
      </c>
      <c r="E49" s="32">
        <v>0.6956521739130435</v>
      </c>
      <c r="F49" s="18">
        <v>0.6363982540657306</v>
      </c>
    </row>
    <row r="50" spans="1:9" ht="14.25">
      <c r="A50" s="14"/>
      <c r="B50" s="31" t="s">
        <v>144</v>
      </c>
      <c r="C50" s="22" t="s">
        <v>104</v>
      </c>
      <c r="D50" s="32">
        <v>4.866666666666666</v>
      </c>
      <c r="E50" s="32" t="e">
        <v>#DIV/0!</v>
      </c>
      <c r="F50" s="18">
        <v>2.5578297880629575</v>
      </c>
      <c r="I50" s="20" t="s">
        <v>69</v>
      </c>
    </row>
    <row r="51" spans="1:15" ht="14.25">
      <c r="A51" s="14"/>
      <c r="B51" s="35"/>
      <c r="C51" s="22" t="s">
        <v>111</v>
      </c>
      <c r="D51" s="32">
        <v>1.1320754716981132</v>
      </c>
      <c r="E51" s="32">
        <v>0.4897959183673469</v>
      </c>
      <c r="F51" s="18">
        <v>0.6809145896338787</v>
      </c>
      <c r="H51" s="19">
        <v>1</v>
      </c>
      <c r="I51" s="40" t="s">
        <v>23</v>
      </c>
      <c r="J51" s="41" t="s">
        <v>4</v>
      </c>
      <c r="K51" s="41" t="s">
        <v>5</v>
      </c>
      <c r="L51" s="41" t="s">
        <v>6</v>
      </c>
      <c r="M51" s="41" t="s">
        <v>7</v>
      </c>
      <c r="N51" s="41" t="s">
        <v>8</v>
      </c>
      <c r="O51" s="41" t="s">
        <v>9</v>
      </c>
    </row>
    <row r="52" spans="1:15" ht="14.25">
      <c r="A52" s="14"/>
      <c r="B52" s="35"/>
      <c r="C52" s="22" t="s">
        <v>118</v>
      </c>
      <c r="D52" s="32">
        <v>1.4038461538461537</v>
      </c>
      <c r="E52" s="32">
        <v>0.5128205128205128</v>
      </c>
      <c r="F52" s="18">
        <v>0.3520948956555017</v>
      </c>
      <c r="H52" s="19" t="s">
        <v>22</v>
      </c>
      <c r="I52" s="40" t="s">
        <v>25</v>
      </c>
      <c r="J52" s="17">
        <v>-0.18181818181818182</v>
      </c>
      <c r="K52" s="17">
        <v>-0.35185185185185186</v>
      </c>
      <c r="L52" s="17">
        <v>0.05714285714285714</v>
      </c>
      <c r="M52" s="17">
        <v>0.2972972972972973</v>
      </c>
      <c r="N52" s="17">
        <v>0.10416666666666667</v>
      </c>
      <c r="O52" s="17">
        <v>0.018867924528301886</v>
      </c>
    </row>
    <row r="53" spans="1:16" ht="14.25">
      <c r="A53" s="23"/>
      <c r="B53" s="37"/>
      <c r="C53" s="25" t="s">
        <v>125</v>
      </c>
      <c r="D53" s="38">
        <v>0.5793650793650794</v>
      </c>
      <c r="E53" s="38">
        <v>0.26200873362445415</v>
      </c>
      <c r="F53" s="27">
        <v>0.3859580138170276</v>
      </c>
      <c r="H53" s="19" t="s">
        <v>24</v>
      </c>
      <c r="I53" s="40" t="s">
        <v>27</v>
      </c>
      <c r="J53" s="40"/>
      <c r="K53" s="17">
        <v>-0.18181818181818182</v>
      </c>
      <c r="L53" s="17">
        <v>-0.35185185185185186</v>
      </c>
      <c r="M53" s="17">
        <v>0.05714285714285714</v>
      </c>
      <c r="N53" s="17">
        <v>0.2972972972972973</v>
      </c>
      <c r="O53" s="17">
        <v>0.10416666666666667</v>
      </c>
      <c r="P53" s="42"/>
    </row>
    <row r="54" spans="8:15" ht="14.25">
      <c r="H54" s="19" t="s">
        <v>26</v>
      </c>
      <c r="I54" s="40" t="s">
        <v>29</v>
      </c>
      <c r="J54" s="17"/>
      <c r="K54" s="17">
        <v>-0.26683501683501687</v>
      </c>
      <c r="L54" s="17">
        <v>-0.14735449735449735</v>
      </c>
      <c r="M54" s="17">
        <v>0.17722007722007724</v>
      </c>
      <c r="N54" s="17">
        <v>0.200731981981982</v>
      </c>
      <c r="O54" s="17">
        <v>0.06151729559748428</v>
      </c>
    </row>
    <row r="55" spans="1:15" ht="18.75">
      <c r="A55" s="8" t="s">
        <v>147</v>
      </c>
      <c r="B55" s="8"/>
      <c r="C55" s="8"/>
      <c r="D55" s="8"/>
      <c r="E55" s="8"/>
      <c r="F55" s="8"/>
      <c r="H55" s="19" t="s">
        <v>28</v>
      </c>
      <c r="I55" s="40" t="s">
        <v>31</v>
      </c>
      <c r="J55" s="43"/>
      <c r="K55" s="43">
        <v>-0.17003367003367004</v>
      </c>
      <c r="L55" s="43">
        <v>0.408994708994709</v>
      </c>
      <c r="M55" s="43">
        <v>0.24015444015444018</v>
      </c>
      <c r="N55" s="43">
        <v>-0.19313063063063063</v>
      </c>
      <c r="O55" s="43">
        <v>-0.08529874213836479</v>
      </c>
    </row>
    <row r="56" spans="1:15" ht="14.25">
      <c r="A56" s="9" t="s">
        <v>2</v>
      </c>
      <c r="B56" s="10" t="s">
        <v>136</v>
      </c>
      <c r="C56" s="11" t="s">
        <v>137</v>
      </c>
      <c r="D56" s="12" t="s">
        <v>138</v>
      </c>
      <c r="E56" s="12" t="s">
        <v>139</v>
      </c>
      <c r="F56" s="13" t="s">
        <v>140</v>
      </c>
      <c r="H56" s="19" t="s">
        <v>30</v>
      </c>
      <c r="I56" s="40" t="s">
        <v>33</v>
      </c>
      <c r="J56" s="43"/>
      <c r="K56" s="43">
        <v>-0.08501683501683505</v>
      </c>
      <c r="L56" s="43">
        <v>0.2044973544973545</v>
      </c>
      <c r="M56" s="43">
        <v>0.1200772200772201</v>
      </c>
      <c r="N56" s="43">
        <v>-0.09656531531531531</v>
      </c>
      <c r="O56" s="43">
        <v>-0.042649371069182394</v>
      </c>
    </row>
    <row r="57" spans="1:6" ht="14.25">
      <c r="A57" s="14" t="s">
        <v>16</v>
      </c>
      <c r="B57" s="15" t="s">
        <v>141</v>
      </c>
      <c r="C57" s="16" t="s">
        <v>21</v>
      </c>
      <c r="D57" s="17">
        <v>0.5942028985507246</v>
      </c>
      <c r="E57" s="17">
        <v>0.589041095890411</v>
      </c>
      <c r="F57" s="18">
        <v>0.47716815967148535</v>
      </c>
    </row>
    <row r="58" spans="1:9" ht="14.25">
      <c r="A58" s="14"/>
      <c r="B58" s="15"/>
      <c r="C58" s="16" t="s">
        <v>34</v>
      </c>
      <c r="D58" s="17">
        <v>0.15942028985507245</v>
      </c>
      <c r="E58" s="17">
        <v>0.0273972602739726</v>
      </c>
      <c r="F58" s="18">
        <v>-0.00983616004827855</v>
      </c>
      <c r="I58" s="20" t="s">
        <v>76</v>
      </c>
    </row>
    <row r="59" spans="1:15" ht="14.25">
      <c r="A59" s="14"/>
      <c r="B59" s="15"/>
      <c r="C59" s="16" t="s">
        <v>41</v>
      </c>
      <c r="D59" s="17">
        <v>0.17358490566037735</v>
      </c>
      <c r="E59" s="17">
        <v>0.07936507936507936</v>
      </c>
      <c r="F59" s="18">
        <v>0.10266517392288173</v>
      </c>
      <c r="H59" s="19">
        <v>1</v>
      </c>
      <c r="I59" s="40" t="s">
        <v>23</v>
      </c>
      <c r="J59" s="41" t="s">
        <v>4</v>
      </c>
      <c r="K59" s="41" t="s">
        <v>5</v>
      </c>
      <c r="L59" s="41" t="s">
        <v>6</v>
      </c>
      <c r="M59" s="41" t="s">
        <v>7</v>
      </c>
      <c r="N59" s="41" t="s">
        <v>8</v>
      </c>
      <c r="O59" s="41" t="s">
        <v>9</v>
      </c>
    </row>
    <row r="60" spans="1:15" ht="14.25">
      <c r="A60" s="14"/>
      <c r="B60" s="15"/>
      <c r="C60" s="16" t="s">
        <v>48</v>
      </c>
      <c r="D60" s="17">
        <v>0.22916666666666666</v>
      </c>
      <c r="E60" s="17">
        <v>0.05405405405405406</v>
      </c>
      <c r="F60" s="18">
        <v>0.7157317859445519</v>
      </c>
      <c r="H60" s="19" t="s">
        <v>22</v>
      </c>
      <c r="I60" s="40" t="s">
        <v>25</v>
      </c>
      <c r="J60" s="17">
        <v>0.8833333333333333</v>
      </c>
      <c r="K60" s="17">
        <v>0.7375</v>
      </c>
      <c r="L60" s="17">
        <v>0.89</v>
      </c>
      <c r="M60" s="17">
        <v>0.925</v>
      </c>
      <c r="N60" s="17">
        <v>1.03</v>
      </c>
      <c r="O60" s="17">
        <v>1.1166666666666667</v>
      </c>
    </row>
    <row r="61" spans="1:16" ht="14.25">
      <c r="A61" s="14"/>
      <c r="B61" s="15" t="s">
        <v>142</v>
      </c>
      <c r="C61" s="20" t="s">
        <v>55</v>
      </c>
      <c r="D61" s="17">
        <v>-0.0547945205479452</v>
      </c>
      <c r="E61" s="17">
        <v>1.4333333333333333</v>
      </c>
      <c r="F61" s="18">
        <v>0.22574846406301663</v>
      </c>
      <c r="H61" s="19" t="s">
        <v>24</v>
      </c>
      <c r="I61" s="40" t="s">
        <v>27</v>
      </c>
      <c r="J61" s="40"/>
      <c r="K61" s="17">
        <v>0.883333333333333</v>
      </c>
      <c r="L61" s="17">
        <v>0.7375</v>
      </c>
      <c r="M61" s="17">
        <v>0.89</v>
      </c>
      <c r="N61" s="17">
        <v>0.925</v>
      </c>
      <c r="O61" s="17">
        <v>1.03</v>
      </c>
      <c r="P61" s="42"/>
    </row>
    <row r="62" spans="1:15" ht="14.25">
      <c r="A62" s="14"/>
      <c r="B62" s="15"/>
      <c r="C62" s="20" t="s">
        <v>62</v>
      </c>
      <c r="D62" s="17">
        <v>4.5</v>
      </c>
      <c r="E62" s="17">
        <v>-1.105263157894737</v>
      </c>
      <c r="F62" s="18">
        <v>1.3633540372670805</v>
      </c>
      <c r="H62" s="19" t="s">
        <v>26</v>
      </c>
      <c r="I62" s="40" t="s">
        <v>29</v>
      </c>
      <c r="J62" s="17"/>
      <c r="K62" s="17">
        <v>0.8104166666666666</v>
      </c>
      <c r="L62" s="17">
        <v>0.81375</v>
      </c>
      <c r="M62" s="17">
        <v>0.9075</v>
      </c>
      <c r="N62" s="17">
        <v>0.9775</v>
      </c>
      <c r="O62" s="17">
        <v>1.0733333333333333</v>
      </c>
    </row>
    <row r="63" spans="1:15" ht="14.25">
      <c r="A63" s="14"/>
      <c r="B63" s="15"/>
      <c r="C63" s="20" t="s">
        <v>69</v>
      </c>
      <c r="D63" s="17">
        <v>0.2972972972972973</v>
      </c>
      <c r="E63" s="17">
        <v>0.05714285714285714</v>
      </c>
      <c r="F63" s="18">
        <v>-0.1359981684981685</v>
      </c>
      <c r="H63" s="19" t="s">
        <v>28</v>
      </c>
      <c r="I63" s="40" t="s">
        <v>31</v>
      </c>
      <c r="J63" s="43"/>
      <c r="K63" s="43">
        <v>-0.14583333333333293</v>
      </c>
      <c r="L63" s="43">
        <v>0.1525</v>
      </c>
      <c r="M63" s="43">
        <v>0.035</v>
      </c>
      <c r="N63" s="43">
        <v>0.105</v>
      </c>
      <c r="O63" s="43">
        <v>0.08666666666666667</v>
      </c>
    </row>
    <row r="64" spans="1:15" ht="14.25">
      <c r="A64" s="14"/>
      <c r="B64" s="15" t="s">
        <v>143</v>
      </c>
      <c r="C64" s="20" t="s">
        <v>76</v>
      </c>
      <c r="D64" s="17">
        <v>0.925</v>
      </c>
      <c r="E64" s="17">
        <v>0.89</v>
      </c>
      <c r="F64" s="18">
        <v>1.9433333333333334</v>
      </c>
      <c r="H64" s="19" t="s">
        <v>30</v>
      </c>
      <c r="I64" s="40" t="s">
        <v>33</v>
      </c>
      <c r="J64" s="43"/>
      <c r="K64" s="43">
        <v>-0.07291666666666641</v>
      </c>
      <c r="L64" s="43">
        <v>0.07624999999999993</v>
      </c>
      <c r="M64" s="43">
        <v>0.0175</v>
      </c>
      <c r="N64" s="43">
        <v>0.0525</v>
      </c>
      <c r="O64" s="43">
        <v>0.043333333333333224</v>
      </c>
    </row>
    <row r="65" spans="1:6" ht="14.25">
      <c r="A65" s="14"/>
      <c r="B65" s="15"/>
      <c r="C65" s="20" t="s">
        <v>83</v>
      </c>
      <c r="D65" s="17">
        <v>0.6875</v>
      </c>
      <c r="E65" s="17">
        <v>0.66</v>
      </c>
      <c r="F65" s="18">
        <v>1.3433333333333335</v>
      </c>
    </row>
    <row r="66" spans="1:9" ht="14.25">
      <c r="A66" s="14"/>
      <c r="B66" s="15"/>
      <c r="C66" s="21" t="s">
        <v>90</v>
      </c>
      <c r="D66" s="17">
        <v>0.5</v>
      </c>
      <c r="E66" s="17">
        <v>0.41025641025641024</v>
      </c>
      <c r="F66" s="18">
        <v>0.3224872449523855</v>
      </c>
      <c r="I66" s="20" t="s">
        <v>83</v>
      </c>
    </row>
    <row r="67" spans="1:15" ht="14.25">
      <c r="A67" s="14"/>
      <c r="B67" s="15"/>
      <c r="C67" s="20" t="s">
        <v>97</v>
      </c>
      <c r="D67" s="17">
        <v>0.625</v>
      </c>
      <c r="E67" s="17">
        <v>0.7299270072992701</v>
      </c>
      <c r="F67" s="18">
        <v>0.6252748007177269</v>
      </c>
      <c r="H67" s="19">
        <v>1</v>
      </c>
      <c r="I67" s="40" t="s">
        <v>23</v>
      </c>
      <c r="J67" s="41" t="s">
        <v>4</v>
      </c>
      <c r="K67" s="41" t="s">
        <v>5</v>
      </c>
      <c r="L67" s="41" t="s">
        <v>6</v>
      </c>
      <c r="M67" s="41" t="s">
        <v>7</v>
      </c>
      <c r="N67" s="41" t="s">
        <v>8</v>
      </c>
      <c r="O67" s="41" t="s">
        <v>9</v>
      </c>
    </row>
    <row r="68" spans="1:15" ht="14.25">
      <c r="A68" s="14"/>
      <c r="B68" s="15" t="s">
        <v>144</v>
      </c>
      <c r="C68" s="22" t="s">
        <v>104</v>
      </c>
      <c r="D68" s="17">
        <v>1.84</v>
      </c>
      <c r="E68" s="17">
        <v>4.866666666666666</v>
      </c>
      <c r="F68" s="18">
        <v>2.979246978927394</v>
      </c>
      <c r="H68" s="19" t="s">
        <v>22</v>
      </c>
      <c r="I68" s="40" t="s">
        <v>25</v>
      </c>
      <c r="J68" s="17">
        <v>0.5666666666666667</v>
      </c>
      <c r="K68" s="17">
        <v>0.3625</v>
      </c>
      <c r="L68" s="17">
        <v>0.66</v>
      </c>
      <c r="M68" s="17">
        <v>0.6875</v>
      </c>
      <c r="N68" s="17">
        <v>0.77</v>
      </c>
      <c r="O68" s="17">
        <v>0.9833333333333333</v>
      </c>
    </row>
    <row r="69" spans="1:16" ht="14.25">
      <c r="A69" s="14"/>
      <c r="B69" s="15"/>
      <c r="C69" s="22" t="s">
        <v>111</v>
      </c>
      <c r="D69" s="17">
        <v>1.3333333333333333</v>
      </c>
      <c r="E69" s="17">
        <v>1.1320754716981132</v>
      </c>
      <c r="F69" s="18">
        <v>0.9550658397898447</v>
      </c>
      <c r="H69" s="19" t="s">
        <v>24</v>
      </c>
      <c r="I69" s="40" t="s">
        <v>27</v>
      </c>
      <c r="J69" s="40"/>
      <c r="K69" s="17">
        <v>0.5666666666666667</v>
      </c>
      <c r="L69" s="17">
        <v>0.3625</v>
      </c>
      <c r="M69" s="17">
        <v>0.66</v>
      </c>
      <c r="N69" s="17">
        <v>0.6875</v>
      </c>
      <c r="O69" s="17">
        <v>0.77</v>
      </c>
      <c r="P69" s="42"/>
    </row>
    <row r="70" spans="1:15" ht="14.25">
      <c r="A70" s="14"/>
      <c r="B70" s="15"/>
      <c r="C70" s="22" t="s">
        <v>118</v>
      </c>
      <c r="D70" s="17">
        <v>1.3529411764705883</v>
      </c>
      <c r="E70" s="17">
        <v>1.4038461538461537</v>
      </c>
      <c r="F70" s="18">
        <v>0.5434033011338172</v>
      </c>
      <c r="H70" s="19" t="s">
        <v>26</v>
      </c>
      <c r="I70" s="40" t="s">
        <v>29</v>
      </c>
      <c r="J70" s="17"/>
      <c r="K70" s="17">
        <v>0.46458333333333335</v>
      </c>
      <c r="L70" s="17">
        <v>0.51125</v>
      </c>
      <c r="M70" s="17">
        <v>0.67375</v>
      </c>
      <c r="N70" s="17">
        <v>0.72875</v>
      </c>
      <c r="O70" s="17">
        <v>0.8766666666666667</v>
      </c>
    </row>
    <row r="71" spans="1:15" ht="14.25">
      <c r="A71" s="23"/>
      <c r="B71" s="24"/>
      <c r="C71" s="25" t="s">
        <v>125</v>
      </c>
      <c r="D71" s="26">
        <v>0.5207547169811321</v>
      </c>
      <c r="E71" s="26">
        <v>0.5793650793650794</v>
      </c>
      <c r="F71" s="27">
        <v>0.5037119061518552</v>
      </c>
      <c r="H71" s="19" t="s">
        <v>28</v>
      </c>
      <c r="I71" s="40" t="s">
        <v>31</v>
      </c>
      <c r="J71" s="43"/>
      <c r="K71" s="43">
        <v>-0.20416666666666666</v>
      </c>
      <c r="L71" s="43">
        <v>0.2975</v>
      </c>
      <c r="M71" s="43">
        <v>0.0275</v>
      </c>
      <c r="N71" s="43">
        <v>0.0825</v>
      </c>
      <c r="O71" s="43">
        <v>0.21333333333333326</v>
      </c>
    </row>
    <row r="72" spans="8:15" ht="14.25">
      <c r="H72" s="19" t="s">
        <v>30</v>
      </c>
      <c r="I72" s="40" t="s">
        <v>33</v>
      </c>
      <c r="J72" s="43"/>
      <c r="K72" s="43">
        <v>-0.1020833333333333</v>
      </c>
      <c r="L72" s="43">
        <v>0.14875</v>
      </c>
      <c r="M72" s="43">
        <v>0.01375</v>
      </c>
      <c r="N72" s="43">
        <v>0.04125</v>
      </c>
      <c r="O72" s="43">
        <v>0.10666666666666669</v>
      </c>
    </row>
    <row r="73" spans="1:6" ht="18.75">
      <c r="A73" s="8" t="s">
        <v>148</v>
      </c>
      <c r="B73" s="8"/>
      <c r="C73" s="8"/>
      <c r="D73" s="8"/>
      <c r="E73" s="8"/>
      <c r="F73" s="8"/>
    </row>
    <row r="74" spans="1:9" ht="14.25">
      <c r="A74" s="9" t="s">
        <v>2</v>
      </c>
      <c r="B74" s="10" t="s">
        <v>136</v>
      </c>
      <c r="C74" s="11" t="s">
        <v>137</v>
      </c>
      <c r="D74" s="12" t="s">
        <v>138</v>
      </c>
      <c r="E74" s="12" t="s">
        <v>139</v>
      </c>
      <c r="F74" s="13" t="s">
        <v>140</v>
      </c>
      <c r="I74" s="21" t="s">
        <v>90</v>
      </c>
    </row>
    <row r="75" spans="1:15" ht="14.25">
      <c r="A75" s="14" t="s">
        <v>16</v>
      </c>
      <c r="B75" s="15" t="s">
        <v>141</v>
      </c>
      <c r="C75" s="16" t="s">
        <v>21</v>
      </c>
      <c r="D75" s="17">
        <v>0.5333333333333333</v>
      </c>
      <c r="E75" s="17">
        <v>0.5942028985507246</v>
      </c>
      <c r="F75" s="18">
        <v>0.562009850561976</v>
      </c>
      <c r="H75" s="19">
        <v>1</v>
      </c>
      <c r="I75" s="40" t="s">
        <v>23</v>
      </c>
      <c r="J75" s="41" t="s">
        <v>4</v>
      </c>
      <c r="K75" s="41" t="s">
        <v>5</v>
      </c>
      <c r="L75" s="41" t="s">
        <v>6</v>
      </c>
      <c r="M75" s="41" t="s">
        <v>7</v>
      </c>
      <c r="N75" s="41" t="s">
        <v>8</v>
      </c>
      <c r="O75" s="41" t="s">
        <v>9</v>
      </c>
    </row>
    <row r="76" spans="1:15" ht="14.25">
      <c r="A76" s="14"/>
      <c r="B76" s="15"/>
      <c r="C76" s="16" t="s">
        <v>34</v>
      </c>
      <c r="D76" s="17">
        <v>0.08333333333333333</v>
      </c>
      <c r="E76" s="17">
        <v>0.15942028985507245</v>
      </c>
      <c r="F76" s="18">
        <v>0.1055039940277901</v>
      </c>
      <c r="H76" s="19" t="s">
        <v>22</v>
      </c>
      <c r="I76" s="40" t="s">
        <v>25</v>
      </c>
      <c r="J76" s="17">
        <v>0.5350877192982456</v>
      </c>
      <c r="K76" s="17">
        <v>0.48695652173913045</v>
      </c>
      <c r="L76" s="17">
        <v>0.41025641025641024</v>
      </c>
      <c r="M76" s="17">
        <v>0.5</v>
      </c>
      <c r="N76" s="17">
        <v>0.37593984962406013</v>
      </c>
      <c r="O76" s="17">
        <v>0.41228070175438597</v>
      </c>
    </row>
    <row r="77" spans="1:16" ht="14.25">
      <c r="A77" s="14"/>
      <c r="B77" s="15"/>
      <c r="C77" s="16" t="s">
        <v>41</v>
      </c>
      <c r="D77" s="17">
        <v>0.08540925266903915</v>
      </c>
      <c r="E77" s="17">
        <v>0.17358490566037735</v>
      </c>
      <c r="F77" s="18">
        <v>0.16550002983162052</v>
      </c>
      <c r="H77" s="19" t="s">
        <v>24</v>
      </c>
      <c r="I77" s="40" t="s">
        <v>27</v>
      </c>
      <c r="J77" s="40"/>
      <c r="K77" s="17">
        <v>0.5350877192982456</v>
      </c>
      <c r="L77" s="17">
        <v>0.48695652173913045</v>
      </c>
      <c r="M77" s="17">
        <v>0.41025641025641</v>
      </c>
      <c r="N77" s="17">
        <v>0.5</v>
      </c>
      <c r="O77" s="17">
        <v>0.37593984962406013</v>
      </c>
      <c r="P77" s="44"/>
    </row>
    <row r="78" spans="1:15" ht="14.25">
      <c r="A78" s="14"/>
      <c r="B78" s="15"/>
      <c r="C78" s="16" t="s">
        <v>48</v>
      </c>
      <c r="D78" s="17">
        <v>0.09433962264150944</v>
      </c>
      <c r="E78" s="17">
        <v>0.22916666666666666</v>
      </c>
      <c r="F78" s="18">
        <v>0.6954830967835152</v>
      </c>
      <c r="H78" s="19" t="s">
        <v>26</v>
      </c>
      <c r="I78" s="40" t="s">
        <v>29</v>
      </c>
      <c r="J78" s="17"/>
      <c r="K78" s="17">
        <v>0.511022120518688</v>
      </c>
      <c r="L78" s="17">
        <v>0.4486064659977703</v>
      </c>
      <c r="M78" s="17">
        <v>0.455128205128205</v>
      </c>
      <c r="N78" s="17">
        <v>0.43796992481203006</v>
      </c>
      <c r="O78" s="17">
        <v>0.3941102756892231</v>
      </c>
    </row>
    <row r="79" spans="1:15" ht="14.25">
      <c r="A79" s="14"/>
      <c r="B79" s="15" t="s">
        <v>142</v>
      </c>
      <c r="C79" s="20" t="s">
        <v>55</v>
      </c>
      <c r="D79" s="17">
        <v>-0.13043478260869565</v>
      </c>
      <c r="E79" s="17">
        <v>-0.0547945205479452</v>
      </c>
      <c r="F79" s="18">
        <v>0.153124703237052</v>
      </c>
      <c r="H79" s="19" t="s">
        <v>28</v>
      </c>
      <c r="I79" s="40" t="s">
        <v>31</v>
      </c>
      <c r="J79" s="43"/>
      <c r="K79" s="43">
        <v>-0.04813119755911516</v>
      </c>
      <c r="L79" s="43">
        <v>-0.07670011148272021</v>
      </c>
      <c r="M79" s="43">
        <v>0.08974358974358998</v>
      </c>
      <c r="N79" s="43">
        <v>-0.12406015037593987</v>
      </c>
      <c r="O79" s="43">
        <v>0.03634085213032584</v>
      </c>
    </row>
    <row r="80" spans="1:15" ht="14.25">
      <c r="A80" s="14"/>
      <c r="B80" s="15"/>
      <c r="C80" s="20" t="s">
        <v>62</v>
      </c>
      <c r="D80" s="17">
        <v>-0.5454545454545454</v>
      </c>
      <c r="E80" s="17">
        <v>4.5</v>
      </c>
      <c r="F80" s="18">
        <v>1.1580835830835834</v>
      </c>
      <c r="H80" s="19" t="s">
        <v>30</v>
      </c>
      <c r="I80" s="40" t="s">
        <v>33</v>
      </c>
      <c r="J80" s="43"/>
      <c r="K80" s="43">
        <v>-0.024065598779557607</v>
      </c>
      <c r="L80" s="43">
        <v>-0.038350055741360134</v>
      </c>
      <c r="M80" s="43">
        <v>0.04487179487179499</v>
      </c>
      <c r="N80" s="43">
        <v>-0.062030075187969935</v>
      </c>
      <c r="O80" s="43">
        <v>0.018170426065162948</v>
      </c>
    </row>
    <row r="81" spans="1:6" ht="14.25">
      <c r="A81" s="14"/>
      <c r="B81" s="15"/>
      <c r="C81" s="20" t="s">
        <v>69</v>
      </c>
      <c r="D81" s="17">
        <v>0.10416666666666667</v>
      </c>
      <c r="E81" s="17">
        <v>0.2972972972972973</v>
      </c>
      <c r="F81" s="18">
        <v>0.8260677180540004</v>
      </c>
    </row>
    <row r="82" spans="1:9" ht="14.25">
      <c r="A82" s="14"/>
      <c r="B82" s="15" t="s">
        <v>143</v>
      </c>
      <c r="C82" s="20" t="s">
        <v>76</v>
      </c>
      <c r="D82" s="17">
        <v>1.03</v>
      </c>
      <c r="E82" s="17">
        <v>0.925</v>
      </c>
      <c r="F82" s="18">
        <v>11.424444444444445</v>
      </c>
      <c r="I82" s="20" t="s">
        <v>97</v>
      </c>
    </row>
    <row r="83" spans="1:15" ht="14.25">
      <c r="A83" s="14"/>
      <c r="B83" s="15"/>
      <c r="C83" s="20" t="s">
        <v>83</v>
      </c>
      <c r="D83" s="17">
        <v>0.77</v>
      </c>
      <c r="E83" s="17">
        <v>0.6875</v>
      </c>
      <c r="F83" s="18">
        <v>8.6575</v>
      </c>
      <c r="H83" s="19">
        <v>1</v>
      </c>
      <c r="I83" s="40" t="s">
        <v>23</v>
      </c>
      <c r="J83" s="41" t="s">
        <v>4</v>
      </c>
      <c r="K83" s="41" t="s">
        <v>5</v>
      </c>
      <c r="L83" s="41" t="s">
        <v>6</v>
      </c>
      <c r="M83" s="41" t="s">
        <v>7</v>
      </c>
      <c r="N83" s="41" t="s">
        <v>8</v>
      </c>
      <c r="O83" s="41" t="s">
        <v>9</v>
      </c>
    </row>
    <row r="84" spans="1:15" ht="14.25">
      <c r="A84" s="14"/>
      <c r="B84" s="15"/>
      <c r="C84" s="21" t="s">
        <v>90</v>
      </c>
      <c r="D84" s="17">
        <v>0.37593984962406013</v>
      </c>
      <c r="E84" s="17">
        <v>0.5</v>
      </c>
      <c r="F84" s="18">
        <v>0.2674707789723067</v>
      </c>
      <c r="H84" s="19" t="s">
        <v>22</v>
      </c>
      <c r="I84" s="40" t="s">
        <v>25</v>
      </c>
      <c r="J84" s="17">
        <v>0.5263157894736842</v>
      </c>
      <c r="K84" s="17">
        <v>0.6956521739130435</v>
      </c>
      <c r="L84" s="17">
        <v>0.7299270072992701</v>
      </c>
      <c r="M84" s="17">
        <v>0.625</v>
      </c>
      <c r="N84" s="17">
        <v>0.6535947712418301</v>
      </c>
      <c r="O84" s="17">
        <v>0.5263157894736842</v>
      </c>
    </row>
    <row r="85" spans="1:16" ht="14.25">
      <c r="A85" s="14"/>
      <c r="B85" s="15"/>
      <c r="C85" s="20" t="s">
        <v>97</v>
      </c>
      <c r="D85" s="17">
        <v>0.6535947712418301</v>
      </c>
      <c r="E85" s="17">
        <v>0.625</v>
      </c>
      <c r="F85" s="18">
        <v>0.6583952175469937</v>
      </c>
      <c r="H85" s="19" t="s">
        <v>24</v>
      </c>
      <c r="I85" s="40" t="s">
        <v>27</v>
      </c>
      <c r="J85" s="40"/>
      <c r="K85" s="17">
        <v>0.5263157894736842</v>
      </c>
      <c r="L85" s="17">
        <v>0.6956521739130435</v>
      </c>
      <c r="M85" s="17">
        <v>0.7299270072992701</v>
      </c>
      <c r="N85" s="17">
        <v>0.625</v>
      </c>
      <c r="O85" s="17">
        <v>0.6535947712418301</v>
      </c>
      <c r="P85" s="44"/>
    </row>
    <row r="86" spans="1:15" ht="14.25">
      <c r="A86" s="14"/>
      <c r="B86" s="15" t="s">
        <v>144</v>
      </c>
      <c r="C86" s="22" t="s">
        <v>104</v>
      </c>
      <c r="D86" s="17">
        <v>1.643835616438356</v>
      </c>
      <c r="E86" s="17">
        <v>1.84</v>
      </c>
      <c r="F86" s="18">
        <v>3.8428071025176447</v>
      </c>
      <c r="H86" s="19" t="s">
        <v>26</v>
      </c>
      <c r="I86" s="40" t="s">
        <v>29</v>
      </c>
      <c r="J86" s="17"/>
      <c r="K86" s="17">
        <v>0.6109839816933638</v>
      </c>
      <c r="L86" s="17">
        <v>0.7127895906061568</v>
      </c>
      <c r="M86" s="17">
        <v>0.677463503649635</v>
      </c>
      <c r="N86" s="17">
        <v>0.639297385620915</v>
      </c>
      <c r="O86" s="17">
        <v>0.5899552803577571</v>
      </c>
    </row>
    <row r="87" spans="1:15" ht="14.25">
      <c r="A87" s="14"/>
      <c r="B87" s="15"/>
      <c r="C87" s="22" t="s">
        <v>111</v>
      </c>
      <c r="D87" s="17">
        <v>1.2444444444444445</v>
      </c>
      <c r="E87" s="17">
        <v>1.3333333333333333</v>
      </c>
      <c r="F87" s="18">
        <v>1.4259150495629818</v>
      </c>
      <c r="H87" s="19" t="s">
        <v>28</v>
      </c>
      <c r="I87" s="40" t="s">
        <v>31</v>
      </c>
      <c r="J87" s="43"/>
      <c r="K87" s="43">
        <v>0.16933638443935928</v>
      </c>
      <c r="L87" s="43">
        <v>0.03427483338622661</v>
      </c>
      <c r="M87" s="43">
        <v>-0.10492700729927007</v>
      </c>
      <c r="N87" s="43">
        <v>0.028594771241830075</v>
      </c>
      <c r="O87" s="43">
        <v>-0.1272789817681459</v>
      </c>
    </row>
    <row r="88" spans="1:15" ht="14.25">
      <c r="A88" s="14"/>
      <c r="B88" s="15"/>
      <c r="C88" s="22" t="s">
        <v>118</v>
      </c>
      <c r="D88" s="17">
        <v>1.1538461538461537</v>
      </c>
      <c r="E88" s="17">
        <v>1.3529411764705883</v>
      </c>
      <c r="F88" s="18">
        <v>2.171433544483318</v>
      </c>
      <c r="H88" s="19" t="s">
        <v>30</v>
      </c>
      <c r="I88" s="40" t="s">
        <v>33</v>
      </c>
      <c r="J88" s="43"/>
      <c r="K88" s="43">
        <v>0.08466819221967958</v>
      </c>
      <c r="L88" s="43">
        <v>0.017137416693113305</v>
      </c>
      <c r="M88" s="43">
        <v>-0.052463503649635035</v>
      </c>
      <c r="N88" s="43">
        <v>0.014297385620914982</v>
      </c>
      <c r="O88" s="43">
        <v>-0.06363949088407295</v>
      </c>
    </row>
    <row r="89" spans="1:6" ht="14.25">
      <c r="A89" s="23"/>
      <c r="B89" s="24"/>
      <c r="C89" s="25" t="s">
        <v>125</v>
      </c>
      <c r="D89" s="26">
        <v>0.42704626334519574</v>
      </c>
      <c r="E89" s="26">
        <v>0.5207547169811321</v>
      </c>
      <c r="F89" s="27">
        <v>0.7138617788049973</v>
      </c>
    </row>
    <row r="90" ht="14.25">
      <c r="I90" s="22" t="s">
        <v>104</v>
      </c>
    </row>
    <row r="91" spans="1:15" ht="18.75">
      <c r="A91" s="8" t="s">
        <v>149</v>
      </c>
      <c r="B91" s="8"/>
      <c r="C91" s="8"/>
      <c r="D91" s="8"/>
      <c r="E91" s="8"/>
      <c r="F91" s="8"/>
      <c r="H91" s="19">
        <v>1</v>
      </c>
      <c r="I91" s="40" t="s">
        <v>23</v>
      </c>
      <c r="J91" s="41" t="s">
        <v>4</v>
      </c>
      <c r="K91" s="41" t="s">
        <v>5</v>
      </c>
      <c r="L91" s="41" t="s">
        <v>6</v>
      </c>
      <c r="M91" s="41" t="s">
        <v>7</v>
      </c>
      <c r="N91" s="41" t="s">
        <v>8</v>
      </c>
      <c r="O91" s="41" t="s">
        <v>9</v>
      </c>
    </row>
    <row r="92" spans="1:15" ht="14.25">
      <c r="A92" s="9" t="s">
        <v>2</v>
      </c>
      <c r="B92" s="10" t="s">
        <v>136</v>
      </c>
      <c r="C92" s="11" t="s">
        <v>137</v>
      </c>
      <c r="D92" s="12" t="s">
        <v>138</v>
      </c>
      <c r="E92" s="12" t="s">
        <v>139</v>
      </c>
      <c r="F92" s="13" t="s">
        <v>140</v>
      </c>
      <c r="H92" s="19" t="s">
        <v>22</v>
      </c>
      <c r="I92" s="40" t="s">
        <v>25</v>
      </c>
      <c r="J92" s="17" t="e">
        <v>#DIV/0!</v>
      </c>
      <c r="K92" s="17" t="e">
        <v>#DIV/0!</v>
      </c>
      <c r="L92" s="17">
        <v>4.866666666666666</v>
      </c>
      <c r="M92" s="17">
        <v>1.84</v>
      </c>
      <c r="N92" s="17">
        <v>1.643835616438356</v>
      </c>
      <c r="O92" s="17">
        <v>2.2</v>
      </c>
    </row>
    <row r="93" spans="1:15" ht="14.25">
      <c r="A93" s="14" t="s">
        <v>16</v>
      </c>
      <c r="B93" s="15" t="s">
        <v>141</v>
      </c>
      <c r="C93" s="16" t="s">
        <v>21</v>
      </c>
      <c r="D93" s="17">
        <v>0.5194805194805194</v>
      </c>
      <c r="E93" s="17">
        <v>0.5333333333333333</v>
      </c>
      <c r="F93" s="18">
        <v>0.5246784631273079</v>
      </c>
      <c r="H93" s="19" t="s">
        <v>24</v>
      </c>
      <c r="I93" s="40" t="s">
        <v>27</v>
      </c>
      <c r="J93" s="40"/>
      <c r="K93" s="17"/>
      <c r="L93" s="17"/>
      <c r="M93" s="17">
        <v>4.866666666666666</v>
      </c>
      <c r="N93" s="17">
        <v>1.84</v>
      </c>
      <c r="O93" s="17">
        <v>1.643835616438356</v>
      </c>
    </row>
    <row r="94" spans="1:15" ht="14.25">
      <c r="A94" s="14"/>
      <c r="B94" s="15"/>
      <c r="C94" s="16" t="s">
        <v>34</v>
      </c>
      <c r="D94" s="17">
        <v>0.012987012987012988</v>
      </c>
      <c r="E94" s="17">
        <v>0.08333333333333333</v>
      </c>
      <c r="F94" s="18">
        <v>0.10713289582926545</v>
      </c>
      <c r="H94" s="19" t="s">
        <v>26</v>
      </c>
      <c r="I94" s="40" t="s">
        <v>29</v>
      </c>
      <c r="J94" s="17"/>
      <c r="K94" s="17"/>
      <c r="L94" s="17">
        <v>2.433333333333333</v>
      </c>
      <c r="M94" s="17">
        <v>3.353333333333333</v>
      </c>
      <c r="N94" s="17">
        <v>1.7419178082191782</v>
      </c>
      <c r="O94" s="17">
        <v>1.9219178082191781</v>
      </c>
    </row>
    <row r="95" spans="1:15" ht="14.25">
      <c r="A95" s="14"/>
      <c r="B95" s="15"/>
      <c r="C95" s="16" t="s">
        <v>41</v>
      </c>
      <c r="D95" s="17">
        <v>0.0749063670411985</v>
      </c>
      <c r="E95" s="17">
        <v>0.08540925266903915</v>
      </c>
      <c r="F95" s="18">
        <v>0.159746377032184</v>
      </c>
      <c r="H95" s="19" t="s">
        <v>28</v>
      </c>
      <c r="I95" s="40" t="s">
        <v>31</v>
      </c>
      <c r="J95" s="43"/>
      <c r="K95" s="43"/>
      <c r="L95" s="43">
        <v>4.866666666666666</v>
      </c>
      <c r="M95" s="43">
        <v>-3.0266666666666664</v>
      </c>
      <c r="N95" s="43">
        <v>-0.196164383561644</v>
      </c>
      <c r="O95" s="43">
        <v>0.5561643835616441</v>
      </c>
    </row>
    <row r="96" spans="1:15" ht="14.25">
      <c r="A96" s="14"/>
      <c r="B96" s="15"/>
      <c r="C96" s="16" t="s">
        <v>48</v>
      </c>
      <c r="D96" s="17">
        <v>0.018518518518518517</v>
      </c>
      <c r="E96" s="17">
        <v>0.09433962264150944</v>
      </c>
      <c r="F96" s="18">
        <v>0.3391705151415998</v>
      </c>
      <c r="H96" s="19" t="s">
        <v>30</v>
      </c>
      <c r="I96" s="40" t="s">
        <v>33</v>
      </c>
      <c r="J96" s="43"/>
      <c r="K96" s="43"/>
      <c r="L96" s="43">
        <v>2.433333333333333</v>
      </c>
      <c r="M96" s="43">
        <v>-1.5133333333333332</v>
      </c>
      <c r="N96" s="43">
        <v>-0.09808219178082189</v>
      </c>
      <c r="O96" s="43">
        <v>0.27808219178082205</v>
      </c>
    </row>
    <row r="97" spans="1:6" ht="14.25">
      <c r="A97" s="14"/>
      <c r="B97" s="15" t="s">
        <v>142</v>
      </c>
      <c r="C97" s="20" t="s">
        <v>55</v>
      </c>
      <c r="D97" s="17">
        <v>0.2833333333333333</v>
      </c>
      <c r="E97" s="17">
        <v>-0.13043478260869565</v>
      </c>
      <c r="F97" s="18">
        <v>0.1497780720869162</v>
      </c>
    </row>
    <row r="98" spans="1:9" ht="14.25">
      <c r="A98" s="14"/>
      <c r="B98" s="15"/>
      <c r="C98" s="20" t="s">
        <v>62</v>
      </c>
      <c r="D98" s="17">
        <v>-0.8</v>
      </c>
      <c r="E98" s="17">
        <v>-0.5454545454545454</v>
      </c>
      <c r="F98" s="18">
        <v>1.1846801346801346</v>
      </c>
      <c r="I98" s="22" t="s">
        <v>111</v>
      </c>
    </row>
    <row r="99" spans="1:15" ht="14.25">
      <c r="A99" s="14"/>
      <c r="B99" s="15"/>
      <c r="C99" s="20" t="s">
        <v>69</v>
      </c>
      <c r="D99" s="17">
        <v>0.018867924528301886</v>
      </c>
      <c r="E99" s="17">
        <v>0.10416666666666667</v>
      </c>
      <c r="F99" s="18">
        <v>0.7620321561105637</v>
      </c>
      <c r="H99" s="19">
        <v>1</v>
      </c>
      <c r="I99" s="40" t="s">
        <v>23</v>
      </c>
      <c r="J99" s="41" t="s">
        <v>4</v>
      </c>
      <c r="K99" s="41" t="s">
        <v>5</v>
      </c>
      <c r="L99" s="41" t="s">
        <v>6</v>
      </c>
      <c r="M99" s="41" t="s">
        <v>7</v>
      </c>
      <c r="N99" s="41" t="s">
        <v>8</v>
      </c>
      <c r="O99" s="41" t="s">
        <v>9</v>
      </c>
    </row>
    <row r="100" spans="1:15" ht="14.25">
      <c r="A100" s="14"/>
      <c r="B100" s="15" t="s">
        <v>143</v>
      </c>
      <c r="C100" s="20" t="s">
        <v>76</v>
      </c>
      <c r="D100" s="17">
        <v>1.1166666666666667</v>
      </c>
      <c r="E100" s="17">
        <v>1.03</v>
      </c>
      <c r="F100" s="18">
        <v>1.4340534979423867</v>
      </c>
      <c r="H100" s="19" t="s">
        <v>22</v>
      </c>
      <c r="I100" s="40" t="s">
        <v>25</v>
      </c>
      <c r="J100" s="17">
        <v>0.45714285714285713</v>
      </c>
      <c r="K100" s="17">
        <v>0.4897959183673469</v>
      </c>
      <c r="L100" s="17">
        <v>1.1320754716981132</v>
      </c>
      <c r="M100" s="17">
        <v>1.3333333333333333</v>
      </c>
      <c r="N100" s="17">
        <v>1.2444444444444445</v>
      </c>
      <c r="O100" s="17">
        <v>2.176470588235294</v>
      </c>
    </row>
    <row r="101" spans="1:16" ht="14.25">
      <c r="A101" s="14"/>
      <c r="B101" s="15"/>
      <c r="C101" s="20" t="s">
        <v>83</v>
      </c>
      <c r="D101" s="17">
        <v>0.9833333333333333</v>
      </c>
      <c r="E101" s="17">
        <v>0.77</v>
      </c>
      <c r="F101" s="18" t="e">
        <v>#VALUE!</v>
      </c>
      <c r="H101" s="19" t="s">
        <v>24</v>
      </c>
      <c r="I101" s="40" t="s">
        <v>27</v>
      </c>
      <c r="J101" s="40"/>
      <c r="K101" s="17">
        <v>0.45714285714285713</v>
      </c>
      <c r="L101" s="17">
        <v>0.4897959183673469</v>
      </c>
      <c r="M101" s="17">
        <v>1.1320754716981132</v>
      </c>
      <c r="N101" s="17">
        <v>1.3333333333333333</v>
      </c>
      <c r="O101" s="17">
        <v>1.2444444444444445</v>
      </c>
      <c r="P101" s="44"/>
    </row>
    <row r="102" spans="1:15" ht="14.25">
      <c r="A102" s="14"/>
      <c r="B102" s="15"/>
      <c r="C102" s="21" t="s">
        <v>90</v>
      </c>
      <c r="D102" s="17">
        <v>0.41228070175438597</v>
      </c>
      <c r="E102" s="17">
        <v>0.37593984962406013</v>
      </c>
      <c r="F102" s="18">
        <v>0.6405314816231595</v>
      </c>
      <c r="H102" s="19" t="s">
        <v>26</v>
      </c>
      <c r="I102" s="40" t="s">
        <v>29</v>
      </c>
      <c r="J102" s="17"/>
      <c r="K102" s="17">
        <v>0.47346938775510206</v>
      </c>
      <c r="L102" s="17">
        <v>0.81093569503273</v>
      </c>
      <c r="M102" s="17">
        <v>1.2327044025157232</v>
      </c>
      <c r="N102" s="17">
        <v>1.2888888888888888</v>
      </c>
      <c r="O102" s="17">
        <v>1.7104575163398692</v>
      </c>
    </row>
    <row r="103" spans="1:15" ht="14.25">
      <c r="A103" s="14"/>
      <c r="B103" s="15"/>
      <c r="C103" s="20" t="s">
        <v>97</v>
      </c>
      <c r="D103" s="17">
        <v>0.5263157894736842</v>
      </c>
      <c r="E103" s="17">
        <v>0.6535947712418301</v>
      </c>
      <c r="F103" s="18">
        <v>0.54780833557714</v>
      </c>
      <c r="H103" s="19" t="s">
        <v>28</v>
      </c>
      <c r="I103" s="40" t="s">
        <v>31</v>
      </c>
      <c r="J103" s="43"/>
      <c r="K103" s="43">
        <v>0.0326530612244898</v>
      </c>
      <c r="L103" s="43">
        <v>0.6422795533307663</v>
      </c>
      <c r="M103" s="43">
        <v>0.20125786163522008</v>
      </c>
      <c r="N103" s="43">
        <v>-0.0888888888888888</v>
      </c>
      <c r="O103" s="43">
        <v>0.9320261437908495</v>
      </c>
    </row>
    <row r="104" spans="1:15" ht="14.25">
      <c r="A104" s="14"/>
      <c r="B104" s="15" t="s">
        <v>144</v>
      </c>
      <c r="C104" s="22" t="s">
        <v>104</v>
      </c>
      <c r="D104" s="17">
        <v>2.2</v>
      </c>
      <c r="E104" s="17">
        <v>1.643835616438356</v>
      </c>
      <c r="F104" s="18">
        <v>4.92335890230627</v>
      </c>
      <c r="H104" s="19" t="s">
        <v>30</v>
      </c>
      <c r="I104" s="40" t="s">
        <v>33</v>
      </c>
      <c r="J104" s="43"/>
      <c r="K104" s="43">
        <v>0.016326530612244927</v>
      </c>
      <c r="L104" s="43">
        <v>0.32113977666538307</v>
      </c>
      <c r="M104" s="43">
        <v>0.10062893081761004</v>
      </c>
      <c r="N104" s="43">
        <v>-0.04444444444444451</v>
      </c>
      <c r="O104" s="43">
        <v>0.46601307189542474</v>
      </c>
    </row>
    <row r="105" spans="1:6" ht="14.25">
      <c r="A105" s="14"/>
      <c r="B105" s="15"/>
      <c r="C105" s="22" t="s">
        <v>111</v>
      </c>
      <c r="D105" s="17">
        <v>2.176470588235294</v>
      </c>
      <c r="E105" s="17">
        <v>1.2444444444444445</v>
      </c>
      <c r="F105" s="18">
        <v>2.8138445194991686</v>
      </c>
    </row>
    <row r="106" spans="1:9" ht="15.75" customHeight="1">
      <c r="A106" s="14"/>
      <c r="B106" s="15"/>
      <c r="C106" s="22" t="s">
        <v>118</v>
      </c>
      <c r="D106" s="17">
        <v>1.5876288659793814</v>
      </c>
      <c r="E106" s="17">
        <v>1.1538461538461537</v>
      </c>
      <c r="F106" s="18">
        <v>0.9063087211215263</v>
      </c>
      <c r="I106" s="22" t="s">
        <v>118</v>
      </c>
    </row>
    <row r="107" spans="1:15" ht="14.25">
      <c r="A107" s="23"/>
      <c r="B107" s="24"/>
      <c r="C107" s="25" t="s">
        <v>125</v>
      </c>
      <c r="D107" s="26">
        <v>0.5767790262172284</v>
      </c>
      <c r="E107" s="26">
        <v>0.42704626334519574</v>
      </c>
      <c r="F107" s="27">
        <v>0.7737004020680058</v>
      </c>
      <c r="H107" s="19">
        <v>1</v>
      </c>
      <c r="I107" s="40" t="s">
        <v>23</v>
      </c>
      <c r="J107" s="41" t="s">
        <v>4</v>
      </c>
      <c r="K107" s="41" t="s">
        <v>5</v>
      </c>
      <c r="L107" s="41" t="s">
        <v>6</v>
      </c>
      <c r="M107" s="41" t="s">
        <v>7</v>
      </c>
      <c r="N107" s="41" t="s">
        <v>8</v>
      </c>
      <c r="O107" s="41" t="s">
        <v>9</v>
      </c>
    </row>
    <row r="108" spans="8:15" ht="14.25">
      <c r="H108" s="19" t="s">
        <v>22</v>
      </c>
      <c r="I108" s="40" t="s">
        <v>25</v>
      </c>
      <c r="J108" s="17">
        <v>0.4</v>
      </c>
      <c r="K108" s="17">
        <v>0.5128205128205128</v>
      </c>
      <c r="L108" s="17">
        <v>1.4038461538461537</v>
      </c>
      <c r="M108" s="17">
        <v>1.3529411764705883</v>
      </c>
      <c r="N108" s="17">
        <v>1.1538461538461537</v>
      </c>
      <c r="O108" s="17">
        <v>1.5876288659793814</v>
      </c>
    </row>
    <row r="109" spans="8:16" ht="14.25">
      <c r="H109" s="19" t="s">
        <v>24</v>
      </c>
      <c r="I109" s="40" t="s">
        <v>27</v>
      </c>
      <c r="J109" s="40"/>
      <c r="K109" s="17">
        <v>0.4</v>
      </c>
      <c r="L109" s="17">
        <v>0.5128205128205128</v>
      </c>
      <c r="M109" s="17">
        <v>1.4038461538461537</v>
      </c>
      <c r="N109" s="17">
        <v>1.3529411764705883</v>
      </c>
      <c r="O109" s="17">
        <v>1.1538461538461537</v>
      </c>
      <c r="P109" s="44"/>
    </row>
    <row r="110" spans="8:15" ht="14.25">
      <c r="H110" s="19" t="s">
        <v>26</v>
      </c>
      <c r="I110" s="40" t="s">
        <v>29</v>
      </c>
      <c r="J110" s="17"/>
      <c r="K110" s="17">
        <v>0.4564102564102564</v>
      </c>
      <c r="L110" s="17">
        <v>0.9583333333333333</v>
      </c>
      <c r="M110" s="17">
        <v>1.378393665158371</v>
      </c>
      <c r="N110" s="17">
        <v>1.253393665158371</v>
      </c>
      <c r="O110" s="17">
        <v>1.3707375099127677</v>
      </c>
    </row>
    <row r="111" spans="8:15" ht="14.25">
      <c r="H111" s="19" t="s">
        <v>28</v>
      </c>
      <c r="I111" s="40" t="s">
        <v>31</v>
      </c>
      <c r="J111" s="43"/>
      <c r="K111" s="43">
        <v>0.11282051282051275</v>
      </c>
      <c r="L111" s="43">
        <v>0.891025641025641</v>
      </c>
      <c r="M111" s="43">
        <v>-0.05090497737556543</v>
      </c>
      <c r="N111" s="43">
        <v>-0.19909502262443457</v>
      </c>
      <c r="O111" s="43">
        <v>0.4337827121332276</v>
      </c>
    </row>
    <row r="112" spans="8:15" ht="14.25">
      <c r="H112" s="19" t="s">
        <v>30</v>
      </c>
      <c r="I112" s="40" t="s">
        <v>33</v>
      </c>
      <c r="J112" s="43"/>
      <c r="K112" s="43">
        <v>0.056410256410256376</v>
      </c>
      <c r="L112" s="43">
        <v>0.4455128205128205</v>
      </c>
      <c r="M112" s="43">
        <v>-0.025452488687782715</v>
      </c>
      <c r="N112" s="43">
        <v>-0.09954751131221728</v>
      </c>
      <c r="O112" s="43">
        <v>0.21689135606661392</v>
      </c>
    </row>
    <row r="114" ht="14.25">
      <c r="I114" s="45" t="s">
        <v>125</v>
      </c>
    </row>
    <row r="115" spans="8:15" ht="14.25">
      <c r="H115" s="19">
        <v>1</v>
      </c>
      <c r="I115" s="40" t="s">
        <v>23</v>
      </c>
      <c r="J115" s="41" t="s">
        <v>4</v>
      </c>
      <c r="K115" s="41" t="s">
        <v>5</v>
      </c>
      <c r="L115" s="41" t="s">
        <v>6</v>
      </c>
      <c r="M115" s="41" t="s">
        <v>7</v>
      </c>
      <c r="N115" s="41" t="s">
        <v>8</v>
      </c>
      <c r="O115" s="41" t="s">
        <v>9</v>
      </c>
    </row>
    <row r="116" spans="8:15" ht="14.25">
      <c r="H116" s="19" t="s">
        <v>22</v>
      </c>
      <c r="I116" s="40" t="s">
        <v>25</v>
      </c>
      <c r="J116" s="17">
        <v>0.19909502262443438</v>
      </c>
      <c r="K116" s="17">
        <v>0.26200873362445415</v>
      </c>
      <c r="L116" s="17">
        <v>0.5793650793650794</v>
      </c>
      <c r="M116" s="17">
        <v>0.5207547169811321</v>
      </c>
      <c r="N116" s="17">
        <v>0.42704626334519574</v>
      </c>
      <c r="O116" s="17">
        <v>0.5767790262172284</v>
      </c>
    </row>
    <row r="117" spans="8:16" ht="14.25">
      <c r="H117" s="19" t="s">
        <v>24</v>
      </c>
      <c r="I117" s="40" t="s">
        <v>27</v>
      </c>
      <c r="J117" s="40"/>
      <c r="K117" s="17">
        <v>0.19909502262443438</v>
      </c>
      <c r="L117" s="17">
        <v>0.26200873362445415</v>
      </c>
      <c r="M117" s="17">
        <v>0.5793650793650794</v>
      </c>
      <c r="N117" s="17">
        <v>0.5207547169811321</v>
      </c>
      <c r="O117" s="17">
        <v>0.42704626334519574</v>
      </c>
      <c r="P117" s="46"/>
    </row>
    <row r="118" spans="8:15" ht="14.25">
      <c r="H118" s="19" t="s">
        <v>26</v>
      </c>
      <c r="I118" s="40" t="s">
        <v>29</v>
      </c>
      <c r="J118" s="17"/>
      <c r="K118" s="17">
        <v>0.23055187812444428</v>
      </c>
      <c r="L118" s="17">
        <v>0.4206869064947668</v>
      </c>
      <c r="M118" s="17">
        <v>0.5500598981731057</v>
      </c>
      <c r="N118" s="17">
        <v>0.47390049016316393</v>
      </c>
      <c r="O118" s="17">
        <v>0.5019126447812121</v>
      </c>
    </row>
    <row r="119" spans="8:15" ht="14.25">
      <c r="H119" s="19" t="s">
        <v>28</v>
      </c>
      <c r="I119" s="40" t="s">
        <v>31</v>
      </c>
      <c r="J119" s="43"/>
      <c r="K119" s="43">
        <v>0.06291371100001977</v>
      </c>
      <c r="L119" s="43">
        <v>0.31735634574062527</v>
      </c>
      <c r="M119" s="43">
        <v>-0.058610362383947345</v>
      </c>
      <c r="N119" s="43">
        <v>-0.09370845363593633</v>
      </c>
      <c r="O119" s="43">
        <v>0.1497327628720327</v>
      </c>
    </row>
    <row r="120" spans="8:15" ht="14.25">
      <c r="H120" s="19" t="s">
        <v>30</v>
      </c>
      <c r="I120" s="40" t="s">
        <v>33</v>
      </c>
      <c r="J120" s="43"/>
      <c r="K120" s="43">
        <v>0.0314568555000099</v>
      </c>
      <c r="L120" s="43">
        <v>0.15867817287031266</v>
      </c>
      <c r="M120" s="43">
        <v>-0.029305181191973673</v>
      </c>
      <c r="N120" s="43">
        <v>-0.046854226817968136</v>
      </c>
      <c r="O120" s="43">
        <v>0.07486638143601637</v>
      </c>
    </row>
  </sheetData>
  <sheetProtection/>
  <mergeCells count="38">
    <mergeCell ref="B1:C1"/>
    <mergeCell ref="A2:F2"/>
    <mergeCell ref="A19:F19"/>
    <mergeCell ref="A37:F37"/>
    <mergeCell ref="A55:F55"/>
    <mergeCell ref="A73:F73"/>
    <mergeCell ref="A91:F91"/>
    <mergeCell ref="A4:A18"/>
    <mergeCell ref="A21:A35"/>
    <mergeCell ref="A39:A53"/>
    <mergeCell ref="A57:A71"/>
    <mergeCell ref="A75:A89"/>
    <mergeCell ref="A93:A107"/>
    <mergeCell ref="B4:B7"/>
    <mergeCell ref="B8:B10"/>
    <mergeCell ref="B11:B14"/>
    <mergeCell ref="B15:B18"/>
    <mergeCell ref="B21:B24"/>
    <mergeCell ref="B25:B27"/>
    <mergeCell ref="B28:B31"/>
    <mergeCell ref="B32:B35"/>
    <mergeCell ref="B39:B42"/>
    <mergeCell ref="B43:B45"/>
    <mergeCell ref="B46:B49"/>
    <mergeCell ref="B50:B53"/>
    <mergeCell ref="B57:B60"/>
    <mergeCell ref="B61:B63"/>
    <mergeCell ref="B64:B67"/>
    <mergeCell ref="B68:B71"/>
    <mergeCell ref="B75:B78"/>
    <mergeCell ref="B79:B81"/>
    <mergeCell ref="B82:B85"/>
    <mergeCell ref="B86:B89"/>
    <mergeCell ref="B93:B96"/>
    <mergeCell ref="B97:B99"/>
    <mergeCell ref="B100:B103"/>
    <mergeCell ref="B104:B107"/>
    <mergeCell ref="G1:G2"/>
  </mergeCells>
  <printOptions/>
  <pageMargins left="0.61" right="0.34" top="0.88" bottom="0.44" header="0.5" footer="0.24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89360</cp:lastModifiedBy>
  <dcterms:created xsi:type="dcterms:W3CDTF">2011-05-07T05:08:02Z</dcterms:created>
  <dcterms:modified xsi:type="dcterms:W3CDTF">2017-08-31T10:08:40Z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